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85" windowHeight="7935" tabRatio="901" firstSheet="6" activeTab="14"/>
  </bookViews>
  <sheets>
    <sheet name="Прил 1 ИСТОЧ" sheetId="1" r:id="rId1"/>
    <sheet name="прил 2 ИСТОЧ 2" sheetId="2" r:id="rId2"/>
    <sheet name="прил 3 АДМИН" sheetId="3" r:id="rId3"/>
    <sheet name="прил 4 ГЛ АДМ" sheetId="4" r:id="rId4"/>
    <sheet name="прил 5 ДОХ" sheetId="5" r:id="rId5"/>
    <sheet name="прил 6 ДОХ 2" sheetId="6" r:id="rId6"/>
    <sheet name="прил 7 РАЗД 2015" sheetId="7" r:id="rId7"/>
    <sheet name="прил 8 РАЗД 2016-17" sheetId="8" r:id="rId8"/>
    <sheet name="прил 9 ВЕДОМ 2015" sheetId="9" r:id="rId9"/>
    <sheet name="прил 10 ВЕДОМ 2016-17" sheetId="10" r:id="rId10"/>
    <sheet name="прил 11 ЦСР,ВР,РП 2015" sheetId="11" r:id="rId11"/>
    <sheet name="прил 12 ЦСР,ВР,РП 2016-17 " sheetId="12" r:id="rId12"/>
    <sheet name="прил 13 заимств" sheetId="13" r:id="rId13"/>
    <sheet name="прил 14 КАИП" sheetId="14" r:id="rId14"/>
    <sheet name="Лист1" sheetId="15" r:id="rId15"/>
  </sheets>
  <definedNames>
    <definedName name="_xlnm.Print_Area" localSheetId="10">'прил 11 ЦСР,ВР,РП 2015'!$A$1:$F$70</definedName>
    <definedName name="_xlnm.Print_Area" localSheetId="11">'прил 12 ЦСР,ВР,РП 2016-17 '!$A$1:$G$71</definedName>
    <definedName name="_xlnm.Print_Area" localSheetId="2">'прил 3 АДМИН'!$A$1:$H$37</definedName>
    <definedName name="_xlnm.Print_Area" localSheetId="3">'прил 4 ГЛ АДМ'!$A$1:$I$16</definedName>
    <definedName name="_xlnm.Print_Area" localSheetId="4">'прил 5 ДОХ'!$A$1:$K$54</definedName>
    <definedName name="_xlnm.Print_Area" localSheetId="5">'прил 6 ДОХ 2'!$A$1:$L$57</definedName>
    <definedName name="_xlnm.Print_Area" localSheetId="7">'прил 8 РАЗД 2016-17'!$A$1:$E$29</definedName>
  </definedNames>
  <calcPr fullCalcOnLoad="1"/>
</workbook>
</file>

<file path=xl/sharedStrings.xml><?xml version="1.0" encoding="utf-8"?>
<sst xmlns="http://schemas.openxmlformats.org/spreadsheetml/2006/main" count="2383" uniqueCount="441">
  <si>
    <t>Уличное освещение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</si>
  <si>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Содержание памятника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</si>
  <si>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</si>
  <si>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</si>
  <si>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</si>
  <si>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 xml:space="preserve">Содержание памятника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</si>
  <si>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на 2014 - 2017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</si>
  <si>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2014 - 2017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</si>
  <si>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</si>
  <si>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</si>
  <si>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</si>
  <si>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</si>
  <si>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</si>
  <si>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</si>
  <si>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</si>
  <si>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</si>
  <si>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</si>
  <si>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</si>
  <si>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</si>
  <si>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</si>
  <si>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</si>
  <si>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</si>
  <si>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</si>
  <si>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</si>
  <si>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</si>
  <si>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</si>
  <si>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</si>
  <si>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</si>
  <si>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</si>
  <si>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</si>
  <si>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</si>
  <si>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</si>
  <si>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</si>
  <si>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</si>
  <si>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</si>
  <si>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</si>
  <si>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</si>
  <si>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>Приложение 5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</si>
  <si>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</si>
  <si>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</si>
  <si>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</si>
  <si>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</si>
  <si>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</si>
  <si>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</si>
  <si>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</si>
  <si>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</si>
  <si>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</si>
  <si>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</si>
  <si>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</si>
  <si>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</si>
  <si>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</si>
  <si>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</si>
  <si>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</si>
  <si>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</si>
  <si>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</si>
  <si>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</si>
  <si>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</si>
  <si>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</si>
  <si>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</si>
  <si>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</si>
  <si>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</si>
  <si>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</si>
  <si>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</si>
  <si>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</si>
  <si>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</si>
  <si>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</si>
  <si>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</si>
  <si>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</si>
  <si>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</si>
  <si>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</si>
  <si>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</si>
  <si>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</si>
  <si>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013</t>
  </si>
  <si>
    <t>023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</si>
  <si>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</si>
  <si>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</si>
  <si>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</si>
  <si>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</si>
  <si>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</si>
  <si>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</si>
  <si>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</si>
  <si>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</si>
  <si>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</si>
  <si>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</si>
  <si>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</si>
  <si>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</si>
  <si>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0021</t>
  </si>
  <si>
    <t>14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</si>
  <si>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</si>
  <si>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</si>
  <si>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</si>
  <si>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</si>
  <si>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</si>
  <si>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</si>
  <si>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</si>
  <si>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</si>
  <si>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</si>
  <si>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</si>
  <si>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</si>
  <si>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</si>
  <si>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</si>
  <si>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</si>
  <si>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Прочие межбюджетные трансферты, передаваемые бюджетам поселений</t>
  </si>
  <si>
    <t>ВСЕГО ДОХОДОВ</t>
  </si>
  <si>
    <t>Приложение 2</t>
  </si>
  <si>
    <t>07</t>
  </si>
  <si>
    <t>180</t>
  </si>
  <si>
    <t>ПРОЧИЕ БЕЗВОЗМЕЗДНЫЕ ПОСТУПЛЕНИЯ</t>
  </si>
  <si>
    <t>Прочие безвозмездные поступления в бюджеты поселений</t>
  </si>
  <si>
    <t>Главные администраторы  доходов    сельского  бюджета</t>
  </si>
  <si>
    <t>Код  бюджетной  классификации</t>
  </si>
  <si>
    <t>Наименование  кода  бюджетной  классификации</t>
  </si>
  <si>
    <t>Администрация Разъезженского сельсовета Ермаковского района Красноярского края</t>
  </si>
  <si>
    <t xml:space="preserve"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</si>
  <si>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116 90050 10 0000 140</t>
  </si>
  <si>
    <t>Прочие поступления от  денежных взысканий (штрафов и иных сумм в возмещении ущерба, зачисляемые в бюджеты  поселений)</t>
  </si>
  <si>
    <t>117 01050 10 0000 180</t>
  </si>
  <si>
    <t>Невыясненные поступления, зачисляемые в  бюджеты поселений</t>
  </si>
  <si>
    <t>117 05050 10 0000 180</t>
  </si>
  <si>
    <t>Прочие неналоговые доходы бюджетов поселений</t>
  </si>
  <si>
    <t xml:space="preserve"> 2 02 01 001 10 0000 151</t>
  </si>
  <si>
    <t>Дотации бюджетам поселений на выравнивание  бюджетной обеспеченности</t>
  </si>
  <si>
    <t xml:space="preserve"> 2 02 03 015 10 0000 151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</si>
  <si>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</si>
  <si>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2 02 04 014 10 0000 151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</si>
  <si>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</si>
  <si>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2 02 04 999 10 0000 151</t>
  </si>
  <si>
    <t>Приложение  № 3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</si>
  <si>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</si>
  <si>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</si>
  <si>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</si>
  <si>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</si>
  <si>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</si>
  <si>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</si>
  <si>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</si>
  <si>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</si>
  <si>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</si>
  <si>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</si>
  <si>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</si>
  <si>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</si>
  <si>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</si>
  <si>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</si>
  <si>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</si>
  <si>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</si>
  <si>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</si>
  <si>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</si>
  <si>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</si>
  <si>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</si>
  <si>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</si>
  <si>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</si>
  <si>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</si>
  <si>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</si>
  <si>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</si>
  <si>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</si>
  <si>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</si>
  <si>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</si>
  <si>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</si>
  <si>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</si>
  <si>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</si>
  <si>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</si>
  <si>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</si>
  <si>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</si>
  <si>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</si>
  <si>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</si>
  <si>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</si>
  <si>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</si>
  <si>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</si>
  <si>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</si>
  <si>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</si>
  <si>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</si>
  <si>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</si>
  <si>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</si>
  <si>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</si>
  <si>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</si>
  <si>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</si>
  <si>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>Приложение  № 4</t>
  </si>
  <si>
    <t>Приложение 6</t>
  </si>
  <si>
    <t>Приложение  №  7</t>
  </si>
  <si>
    <t>Приложение  № 9</t>
  </si>
  <si>
    <t xml:space="preserve"> сельского совета  депутатов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</si>
  <si>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(Разъезженский сельсовет)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</si>
  <si>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</si>
  <si>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</si>
  <si>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</si>
  <si>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</si>
  <si>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</si>
  <si>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Доходы  бюджета 2016 г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</si>
  <si>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</si>
  <si>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</si>
  <si>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</si>
  <si>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</si>
  <si>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</si>
  <si>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</si>
  <si>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</si>
  <si>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</si>
  <si>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</si>
  <si>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</si>
  <si>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</si>
  <si>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</si>
  <si>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>7600000</t>
  </si>
  <si>
    <t/>
  </si>
  <si>
    <t>7610000</t>
  </si>
  <si>
    <t>7618021</t>
  </si>
  <si>
    <t>100</t>
  </si>
  <si>
    <t>0100</t>
  </si>
  <si>
    <t>0102</t>
  </si>
  <si>
    <t>0104</t>
  </si>
  <si>
    <t>200</t>
  </si>
  <si>
    <t>800</t>
  </si>
  <si>
    <t>7617514</t>
  </si>
  <si>
    <t>7618112</t>
  </si>
  <si>
    <t>870</t>
  </si>
  <si>
    <t>0111</t>
  </si>
  <si>
    <t>7615118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</si>
  <si>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</si>
  <si>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</si>
  <si>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</si>
  <si>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</si>
  <si>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</si>
  <si>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</si>
  <si>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5000000</t>
  </si>
  <si>
    <t>Отдельные мероприятия</t>
  </si>
  <si>
    <t>5090000</t>
  </si>
  <si>
    <t>5098061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</si>
  <si>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</si>
  <si>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</si>
  <si>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</si>
  <si>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</si>
  <si>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</si>
  <si>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</si>
  <si>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</si>
  <si>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</si>
  <si>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2 07 05020 10 0000 180</t>
  </si>
  <si>
    <t>2 07 05030 10 0000 180</t>
  </si>
  <si>
    <t>2 19 05000 10 0000 151</t>
  </si>
  <si>
    <t>Поступления от денежных пожертвований, предоставляемых физическими лицами получателям средств бюджетов поселений</t>
  </si>
  <si>
    <t>код ведомства</t>
  </si>
  <si>
    <t>Код группы, подгруппы, статьи и вида источников</t>
  </si>
  <si>
    <t xml:space="preserve">Наименование показателя </t>
  </si>
  <si>
    <t>Администрация Разъезженского сельсовета</t>
  </si>
  <si>
    <t>01 05 02 01 10 0000 510</t>
  </si>
  <si>
    <t>01 05 02 01 10 0000 610</t>
  </si>
  <si>
    <t>Увеличение прочих остатков денежных средств бюджетов поселений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</si>
  <si>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</si>
  <si>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</si>
  <si>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</si>
  <si>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</si>
  <si>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</si>
  <si>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</si>
  <si>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</si>
  <si>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</si>
  <si>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</si>
  <si>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</si>
  <si>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</si>
  <si>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</si>
  <si>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</si>
  <si>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</si>
  <si>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</si>
  <si>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</si>
  <si>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</si>
  <si>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</si>
  <si>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</si>
  <si>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</si>
  <si>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</si>
  <si>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</si>
  <si>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</si>
  <si>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(Разъезженского сельсовет)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</si>
  <si>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</si>
  <si>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</si>
  <si>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</si>
  <si>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 xml:space="preserve">Главные администраторы источников внутреннего финансирования дефицита сельского бюджета 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</si>
  <si>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</si>
  <si>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</si>
  <si>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</si>
  <si>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</si>
  <si>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</si>
  <si>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</si>
  <si>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</si>
  <si>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</si>
  <si>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4900000</t>
  </si>
  <si>
    <t>Подпрограмма "Обеспечение безопасности жизнедеятельности населения"</t>
  </si>
  <si>
    <t>4930000</t>
  </si>
  <si>
    <t>4938348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</si>
  <si>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</si>
  <si>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</si>
  <si>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</si>
  <si>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4920000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</si>
  <si>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</si>
  <si>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4928342</t>
  </si>
  <si>
    <t>Подпрограмма «Благоустройство территории Разъезженского сельсовета»</t>
  </si>
  <si>
    <t>4910000</t>
  </si>
  <si>
    <t>4918340</t>
  </si>
  <si>
    <t>4937555</t>
  </si>
  <si>
    <t>4939555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</si>
  <si>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</si>
  <si>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Сумма  на  2016 год</t>
  </si>
  <si>
    <t>Приложение  № 12</t>
  </si>
  <si>
    <t>Приложение  № 11</t>
  </si>
  <si>
    <t>Приложение  № 10</t>
  </si>
  <si>
    <t>Приложение  №  8</t>
  </si>
  <si>
    <t>Сумма на 2015 г</t>
  </si>
  <si>
    <t>Сумма на 2016 г.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</si>
  <si>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</si>
  <si>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</si>
  <si>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</si>
  <si>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</si>
  <si>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1 11 05025 10 0000 120</t>
  </si>
  <si>
    <t>1 11 0535 10 0000 120</t>
  </si>
  <si>
    <t>1 11 05075 10 0000 120</t>
  </si>
  <si>
    <t>1 11 09045 10 0000 120</t>
  </si>
  <si>
    <t>1 13 01995 10 0000 130</t>
  </si>
  <si>
    <t>1 13 02065 10 0000 130</t>
  </si>
  <si>
    <t>1 13 02995 10 0000 130</t>
  </si>
  <si>
    <t>1 14 02053 10 0000 410</t>
  </si>
  <si>
    <t>1 14 06025 10 0000 430</t>
  </si>
  <si>
    <t>1 16 23051 10 0000 140</t>
  </si>
  <si>
    <t>1 16 23052 10 0000 140</t>
  </si>
  <si>
    <t>1 16 51040 02 0000 140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</si>
  <si>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</si>
  <si>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</si>
  <si>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 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</si>
  <si>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автономных учреждений, а также имущества муниципальных  унитарных предприятий, в том числе казенных)</t>
  </si>
  <si>
    <t>Прочие доходы от компенсации затрат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</si>
  <si>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учреждений.)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</si>
  <si>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</si>
  <si>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Доходы от сдачи в аренду имущества, составляющего казну поселений (за исключением земельных участков)</t>
  </si>
  <si>
    <t>ДДоходы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</si>
  <si>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</si>
  <si>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</si>
  <si>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108 04 020 01 0000 110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</si>
  <si>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</si>
  <si>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101</t>
  </si>
  <si>
    <t>102</t>
  </si>
  <si>
    <t>103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</si>
  <si>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</si>
  <si>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</si>
  <si>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</si>
  <si>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</si>
  <si>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</si>
  <si>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</si>
  <si>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</si>
  <si>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</si>
  <si>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</si>
  <si>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</si>
  <si>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</si>
  <si>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</si>
  <si>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</si>
  <si>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</si>
  <si>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</si>
  <si>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</si>
  <si>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</si>
  <si>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</si>
  <si>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</si>
  <si>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</si>
  <si>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</si>
  <si>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</si>
  <si>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</si>
  <si>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</si>
  <si>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</si>
  <si>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</si>
  <si>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</si>
  <si>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</si>
  <si>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Источники внутреннего финансирования дефицита 
 сельского бюджета на 2015 год</t>
  </si>
  <si>
    <t>к  проекту решения  Разъезженского</t>
  </si>
  <si>
    <t>на 2015 год</t>
  </si>
  <si>
    <t>ДОХОДЫ   СЕЛЬСКОГО БЮДЖЕТА    на  2015  год</t>
  </si>
  <si>
    <t>ДОХОДЫ  СЕЛЬСКОГО БЮДЖЕТА  на плановый период 2016-2017 годов</t>
  </si>
  <si>
    <t>Распределение бюджетных ассигнований по разделам и подразделам бюджетной классификации расходов бюджетов Российской Федерации
на 2015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</si>
  <si>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2016-2017 годов</t>
  </si>
  <si>
    <t>Ведомственная структура   расходов  сельского бюджета                                                                                        на    2015   год</t>
  </si>
  <si>
    <t>Ведомственная структура   расходов  сельского бюджета                                                                                        на плановый период 2016-2017 годов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</si>
  <si>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2015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</si>
  <si>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2016-2017 годов</t>
  </si>
  <si>
    <t>208 05000 10 0000 180</t>
  </si>
  <si>
    <t>Перечисления из бюджетов  поселений  (в бюджеты  поселений)  для  осуществления возврата  (зачета)  излишне  уплаченных   или излишне  взысканных  сумм  налогов, сборов и иных платежей,  а  также  сумм  процентов      за       несвоевременное                               осуществление   такого    возврата    и  процентов,   начисленных   на   излишне   взысканные суммы</t>
  </si>
  <si>
    <t xml:space="preserve">Доходы, поступающие в порядке возмещения расходов, понесенных в  связи с эксплуатацией имущества   поселений            </t>
  </si>
  <si>
    <t xml:space="preserve">Доходы от реализации иного имущества, находящегося в  собственности поселений (за исключением имущества  муниципальных бюджетных и 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</si>
  <si>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возмещения ущерба при  возникновении страховых случаев по обязательному страхованию  гражданской ответственности, когда выгодоприобретателями выступают получатели средств бюджетов поселений             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</si>
  <si>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       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</si>
  <si>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</si>
  <si>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Доходы  бюджета 2017 г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</si>
  <si>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</si>
  <si>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</si>
  <si>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7618027</t>
  </si>
  <si>
    <t>*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</si>
  <si>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сельсовета». на 2014-2017 годы</t>
  </si>
  <si>
    <t>Содержание памятника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 на 2014 - 2017 годы</t>
  </si>
  <si>
    <t>Благоустройство территории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
 на 2014 - 2017 годы</t>
  </si>
  <si>
    <t>Условно утвержденные расходы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</si>
  <si>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</si>
  <si>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</si>
  <si>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</si>
  <si>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 xml:space="preserve">Уличное освещение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</si>
  <si>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 xml:space="preserve">Содержание памятника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 </t>
  </si>
  <si>
    <t xml:space="preserve">Содержание кладбища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</si>
  <si>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 xml:space="preserve">Благоустройство территории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
 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</si>
  <si>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</si>
  <si>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</si>
  <si>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 xml:space="preserve">Софинасирование 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  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</si>
  <si>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</si>
  <si>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 xml:space="preserve">Уличное освещение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 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</si>
  <si>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</si>
  <si>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</si>
  <si>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</si>
  <si>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Программа</t>
  </si>
  <si>
    <t>муниципальных внутренних заимствований</t>
  </si>
  <si>
    <t>Внутренние заимствования</t>
  </si>
  <si>
    <t>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</si>
  <si>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</si>
  <si>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</si>
  <si>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</si>
  <si>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</si>
  <si>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Приложение  № 13</t>
  </si>
  <si>
    <t>на 2016 год</t>
  </si>
  <si>
    <t>на 2017 год</t>
  </si>
  <si>
    <t>1.1</t>
  </si>
  <si>
    <t>1.2</t>
  </si>
  <si>
    <t>0,0</t>
  </si>
  <si>
    <t>на 2015 год и  плановый период 2016-2017 годов</t>
  </si>
  <si>
    <t>Перечень строек и объектов на 2015 год и плановый период 2016-2017 годов</t>
  </si>
  <si>
    <t>Главный распорядитель бюджетных средств, Муниципальная программа, объект</t>
  </si>
  <si>
    <t>Бюджетная классификация</t>
  </si>
  <si>
    <t>Год ввода</t>
  </si>
  <si>
    <t>Сумма, тыс. рублей</t>
  </si>
  <si>
    <t>ГРБС</t>
  </si>
  <si>
    <t>Р/Пр</t>
  </si>
  <si>
    <t>КЦСР</t>
  </si>
  <si>
    <t>ВР</t>
  </si>
  <si>
    <t>2015 год</t>
  </si>
  <si>
    <t>2016 год</t>
  </si>
  <si>
    <t>2017 год</t>
  </si>
  <si>
    <t>МУНИЦИПАЛЬНЫЕ КАПИТАЛЬНЫЕ ВЛОЖЕНИЯ - ВСЕГО, в том числе</t>
  </si>
  <si>
    <t>краевой бюджет</t>
  </si>
  <si>
    <t>федеральный бюджет</t>
  </si>
  <si>
    <t>местный бюджет</t>
  </si>
  <si>
    <t>Приложение  № 14</t>
  </si>
  <si>
    <t>1.3</t>
  </si>
  <si>
    <t xml:space="preserve">от 26.12.2014  № 55- 197 р. </t>
  </si>
  <si>
    <t>от 26.12.2014  № 55- 197 р.</t>
  </si>
  <si>
    <t>Источники внутреннего финансирования дефицита 
 сельского бюджета на плановый период 2016-2017 годов</t>
  </si>
  <si>
    <t>Сумма  на 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</si>
</sst>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Helv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name val="Times New Roman Cyr"/>
      <family val="0"/>
    </font>
    <font>
      <b/>
      <sz val="8"/>
      <name val="Arial Cyr"/>
      <family val="0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8"/>
      <name val="Times New Roman"/>
      <family val="1"/>
    </font>
    <font>
      <sz val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 style="thin"/>
    </border>
    <border>
      <left style="dotted"/>
      <right style="medium"/>
      <top style="dotted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dotted"/>
      <bottom style="thin"/>
    </border>
    <border>
      <left style="dotted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medium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6" fillId="3" borderId="0" applyNumberFormat="0" applyBorder="0" applyAlignment="0" applyProtection="0"/>
    <xf numFmtId="0" fontId="53" fillId="4" borderId="0" applyNumberFormat="0" applyBorder="0" applyAlignment="0" applyProtection="0"/>
    <xf numFmtId="0" fontId="26" fillId="5" borderId="0" applyNumberFormat="0" applyBorder="0" applyAlignment="0" applyProtection="0"/>
    <xf numFmtId="0" fontId="53" fillId="6" borderId="0" applyNumberFormat="0" applyBorder="0" applyAlignment="0" applyProtection="0"/>
    <xf numFmtId="0" fontId="26" fillId="7" borderId="0" applyNumberFormat="0" applyBorder="0" applyAlignment="0" applyProtection="0"/>
    <xf numFmtId="0" fontId="53" fillId="8" borderId="0" applyNumberFormat="0" applyBorder="0" applyAlignment="0" applyProtection="0"/>
    <xf numFmtId="0" fontId="26" fillId="9" borderId="0" applyNumberFormat="0" applyBorder="0" applyAlignment="0" applyProtection="0"/>
    <xf numFmtId="0" fontId="53" fillId="10" borderId="0" applyNumberFormat="0" applyBorder="0" applyAlignment="0" applyProtection="0"/>
    <xf numFmtId="0" fontId="26" fillId="11" borderId="0" applyNumberFormat="0" applyBorder="0" applyAlignment="0" applyProtection="0"/>
    <xf numFmtId="0" fontId="53" fillId="12" borderId="0" applyNumberFormat="0" applyBorder="0" applyAlignment="0" applyProtection="0"/>
    <xf numFmtId="0" fontId="26" fillId="13" borderId="0" applyNumberFormat="0" applyBorder="0" applyAlignment="0" applyProtection="0"/>
    <xf numFmtId="0" fontId="53" fillId="14" borderId="0" applyNumberFormat="0" applyBorder="0" applyAlignment="0" applyProtection="0"/>
    <xf numFmtId="0" fontId="26" fillId="15" borderId="0" applyNumberFormat="0" applyBorder="0" applyAlignment="0" applyProtection="0"/>
    <xf numFmtId="0" fontId="53" fillId="16" borderId="0" applyNumberFormat="0" applyBorder="0" applyAlignment="0" applyProtection="0"/>
    <xf numFmtId="0" fontId="26" fillId="17" borderId="0" applyNumberFormat="0" applyBorder="0" applyAlignment="0" applyProtection="0"/>
    <xf numFmtId="0" fontId="53" fillId="18" borderId="0" applyNumberFormat="0" applyBorder="0" applyAlignment="0" applyProtection="0"/>
    <xf numFmtId="0" fontId="26" fillId="19" borderId="0" applyNumberFormat="0" applyBorder="0" applyAlignment="0" applyProtection="0"/>
    <xf numFmtId="0" fontId="53" fillId="20" borderId="0" applyNumberFormat="0" applyBorder="0" applyAlignment="0" applyProtection="0"/>
    <xf numFmtId="0" fontId="26" fillId="9" borderId="0" applyNumberFormat="0" applyBorder="0" applyAlignment="0" applyProtection="0"/>
    <xf numFmtId="0" fontId="53" fillId="21" borderId="0" applyNumberFormat="0" applyBorder="0" applyAlignment="0" applyProtection="0"/>
    <xf numFmtId="0" fontId="26" fillId="15" borderId="0" applyNumberFormat="0" applyBorder="0" applyAlignment="0" applyProtection="0"/>
    <xf numFmtId="0" fontId="53" fillId="22" borderId="0" applyNumberFormat="0" applyBorder="0" applyAlignment="0" applyProtection="0"/>
    <xf numFmtId="0" fontId="26" fillId="23" borderId="0" applyNumberFormat="0" applyBorder="0" applyAlignment="0" applyProtection="0"/>
    <xf numFmtId="0" fontId="54" fillId="24" borderId="0" applyNumberFormat="0" applyBorder="0" applyAlignment="0" applyProtection="0"/>
    <xf numFmtId="0" fontId="27" fillId="25" borderId="0" applyNumberFormat="0" applyBorder="0" applyAlignment="0" applyProtection="0"/>
    <xf numFmtId="0" fontId="54" fillId="26" borderId="0" applyNumberFormat="0" applyBorder="0" applyAlignment="0" applyProtection="0"/>
    <xf numFmtId="0" fontId="27" fillId="17" borderId="0" applyNumberFormat="0" applyBorder="0" applyAlignment="0" applyProtection="0"/>
    <xf numFmtId="0" fontId="54" fillId="27" borderId="0" applyNumberFormat="0" applyBorder="0" applyAlignment="0" applyProtection="0"/>
    <xf numFmtId="0" fontId="27" fillId="19" borderId="0" applyNumberFormat="0" applyBorder="0" applyAlignment="0" applyProtection="0"/>
    <xf numFmtId="0" fontId="54" fillId="28" borderId="0" applyNumberFormat="0" applyBorder="0" applyAlignment="0" applyProtection="0"/>
    <xf numFmtId="0" fontId="27" fillId="29" borderId="0" applyNumberFormat="0" applyBorder="0" applyAlignment="0" applyProtection="0"/>
    <xf numFmtId="0" fontId="54" fillId="30" borderId="0" applyNumberFormat="0" applyBorder="0" applyAlignment="0" applyProtection="0"/>
    <xf numFmtId="0" fontId="27" fillId="31" borderId="0" applyNumberFormat="0" applyBorder="0" applyAlignment="0" applyProtection="0"/>
    <xf numFmtId="0" fontId="54" fillId="32" borderId="0" applyNumberFormat="0" applyBorder="0" applyAlignment="0" applyProtection="0"/>
    <xf numFmtId="0" fontId="27" fillId="33" borderId="0" applyNumberFormat="0" applyBorder="0" applyAlignment="0" applyProtection="0"/>
    <xf numFmtId="0" fontId="54" fillId="34" borderId="0" applyNumberFormat="0" applyBorder="0" applyAlignment="0" applyProtection="0"/>
    <xf numFmtId="0" fontId="27" fillId="35" borderId="0" applyNumberFormat="0" applyBorder="0" applyAlignment="0" applyProtection="0"/>
    <xf numFmtId="0" fontId="54" fillId="36" borderId="0" applyNumberFormat="0" applyBorder="0" applyAlignment="0" applyProtection="0"/>
    <xf numFmtId="0" fontId="27" fillId="37" borderId="0" applyNumberFormat="0" applyBorder="0" applyAlignment="0" applyProtection="0"/>
    <xf numFmtId="0" fontId="54" fillId="38" borderId="0" applyNumberFormat="0" applyBorder="0" applyAlignment="0" applyProtection="0"/>
    <xf numFmtId="0" fontId="27" fillId="39" borderId="0" applyNumberFormat="0" applyBorder="0" applyAlignment="0" applyProtection="0"/>
    <xf numFmtId="0" fontId="54" fillId="40" borderId="0" applyNumberFormat="0" applyBorder="0" applyAlignment="0" applyProtection="0"/>
    <xf numFmtId="0" fontId="27" fillId="29" borderId="0" applyNumberFormat="0" applyBorder="0" applyAlignment="0" applyProtection="0"/>
    <xf numFmtId="0" fontId="54" fillId="41" borderId="0" applyNumberFormat="0" applyBorder="0" applyAlignment="0" applyProtection="0"/>
    <xf numFmtId="0" fontId="27" fillId="31" borderId="0" applyNumberFormat="0" applyBorder="0" applyAlignment="0" applyProtection="0"/>
    <xf numFmtId="0" fontId="54" fillId="42" borderId="0" applyNumberFormat="0" applyBorder="0" applyAlignment="0" applyProtection="0"/>
    <xf numFmtId="0" fontId="27" fillId="43" borderId="0" applyNumberFormat="0" applyBorder="0" applyAlignment="0" applyProtection="0"/>
    <xf numFmtId="0" fontId="55" fillId="44" borderId="1" applyNumberFormat="0" applyAlignment="0" applyProtection="0"/>
    <xf numFmtId="0" fontId="28" fillId="13" borderId="2" applyNumberFormat="0" applyAlignment="0" applyProtection="0"/>
    <xf numFmtId="0" fontId="56" fillId="45" borderId="3" applyNumberFormat="0" applyAlignment="0" applyProtection="0"/>
    <xf numFmtId="0" fontId="29" fillId="46" borderId="4" applyNumberFormat="0" applyAlignment="0" applyProtection="0"/>
    <xf numFmtId="0" fontId="57" fillId="45" borderId="1" applyNumberFormat="0" applyAlignment="0" applyProtection="0"/>
    <xf numFmtId="0" fontId="30" fillId="46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31" fillId="0" borderId="6" applyNumberFormat="0" applyFill="0" applyAlignment="0" applyProtection="0"/>
    <xf numFmtId="0" fontId="59" fillId="0" borderId="7" applyNumberFormat="0" applyFill="0" applyAlignment="0" applyProtection="0"/>
    <xf numFmtId="0" fontId="32" fillId="0" borderId="8" applyNumberFormat="0" applyFill="0" applyAlignment="0" applyProtection="0"/>
    <xf numFmtId="0" fontId="60" fillId="0" borderId="9" applyNumberFormat="0" applyFill="0" applyAlignment="0" applyProtection="0"/>
    <xf numFmtId="0" fontId="33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34" fillId="0" borderId="12" applyNumberFormat="0" applyFill="0" applyAlignment="0" applyProtection="0"/>
    <xf numFmtId="0" fontId="62" fillId="47" borderId="13" applyNumberFormat="0" applyAlignment="0" applyProtection="0"/>
    <xf numFmtId="0" fontId="35" fillId="48" borderId="14" applyNumberFormat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37" fillId="5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38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40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54" borderId="0" applyNumberFormat="0" applyBorder="0" applyAlignment="0" applyProtection="0"/>
    <xf numFmtId="0" fontId="42" fillId="7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6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0" fontId="8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49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justify"/>
    </xf>
    <xf numFmtId="0" fontId="4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 shrinkToFit="1"/>
    </xf>
    <xf numFmtId="0" fontId="4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9" xfId="0" applyNumberFormat="1" applyFont="1" applyBorder="1" applyAlignment="1">
      <alignment vertical="top" wrapText="1"/>
    </xf>
    <xf numFmtId="4" fontId="5" fillId="0" borderId="19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49" fontId="0" fillId="0" borderId="19" xfId="0" applyNumberForma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justify" vertical="center" wrapText="1" shrinkToFit="1"/>
    </xf>
    <xf numFmtId="4" fontId="2" fillId="0" borderId="1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vertical="center" wrapText="1"/>
    </xf>
    <xf numFmtId="4" fontId="2" fillId="0" borderId="19" xfId="89" applyNumberFormat="1" applyFont="1" applyFill="1" applyBorder="1">
      <alignment/>
      <protection/>
    </xf>
    <xf numFmtId="4" fontId="2" fillId="0" borderId="19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justify" vertical="top" wrapText="1" shrinkToFit="1"/>
    </xf>
    <xf numFmtId="0" fontId="1" fillId="0" borderId="19" xfId="0" applyNumberFormat="1" applyFont="1" applyFill="1" applyBorder="1" applyAlignment="1">
      <alignment horizontal="justify" vertical="top" wrapText="1" shrinkToFit="1"/>
    </xf>
    <xf numFmtId="4" fontId="1" fillId="0" borderId="19" xfId="0" applyNumberFormat="1" applyFont="1" applyFill="1" applyBorder="1" applyAlignment="1">
      <alignment/>
    </xf>
    <xf numFmtId="0" fontId="1" fillId="55" borderId="19" xfId="0" applyNumberFormat="1" applyFont="1" applyFill="1" applyBorder="1" applyAlignment="1">
      <alignment horizontal="justify" vertical="center" wrapText="1" shrinkToFit="1"/>
    </xf>
    <xf numFmtId="4" fontId="2" fillId="55" borderId="19" xfId="0" applyNumberFormat="1" applyFont="1" applyFill="1" applyBorder="1" applyAlignment="1">
      <alignment/>
    </xf>
    <xf numFmtId="0" fontId="1" fillId="55" borderId="19" xfId="0" applyFont="1" applyFill="1" applyBorder="1" applyAlignment="1">
      <alignment horizontal="justify" vertical="center" wrapText="1"/>
    </xf>
    <xf numFmtId="49" fontId="2" fillId="55" borderId="19" xfId="0" applyNumberFormat="1" applyFont="1" applyFill="1" applyBorder="1" applyAlignment="1">
      <alignment horizontal="center"/>
    </xf>
    <xf numFmtId="49" fontId="2" fillId="0" borderId="19" xfId="89" applyNumberFormat="1" applyFont="1" applyFill="1" applyBorder="1" applyAlignment="1">
      <alignment horizontal="center"/>
      <protection/>
    </xf>
    <xf numFmtId="49" fontId="1" fillId="0" borderId="19" xfId="89" applyNumberFormat="1" applyFont="1" applyFill="1" applyBorder="1" applyAlignment="1">
      <alignment horizontal="center"/>
      <protection/>
    </xf>
    <xf numFmtId="49" fontId="1" fillId="55" borderId="19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2" fontId="2" fillId="0" borderId="19" xfId="0" applyNumberFormat="1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vertical="top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right" vertical="center" wrapText="1"/>
    </xf>
    <xf numFmtId="2" fontId="1" fillId="0" borderId="19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48" fillId="0" borderId="19" xfId="0" applyFont="1" applyFill="1" applyBorder="1" applyAlignment="1">
      <alignment horizontal="left" vertical="top" wrapText="1"/>
    </xf>
    <xf numFmtId="164" fontId="48" fillId="0" borderId="19" xfId="0" applyNumberFormat="1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vertical="top" wrapText="1"/>
    </xf>
    <xf numFmtId="49" fontId="48" fillId="0" borderId="22" xfId="0" applyNumberFormat="1" applyFont="1" applyFill="1" applyBorder="1" applyAlignment="1">
      <alignment vertical="top" wrapText="1"/>
    </xf>
    <xf numFmtId="164" fontId="48" fillId="0" borderId="23" xfId="0" applyNumberFormat="1" applyFont="1" applyFill="1" applyBorder="1" applyAlignment="1">
      <alignment vertical="top" wrapText="1"/>
    </xf>
    <xf numFmtId="49" fontId="48" fillId="0" borderId="24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horizontal="left" vertical="top" wrapText="1"/>
    </xf>
    <xf numFmtId="164" fontId="48" fillId="0" borderId="25" xfId="0" applyNumberFormat="1" applyFont="1" applyFill="1" applyBorder="1" applyAlignment="1">
      <alignment vertical="top" wrapText="1"/>
    </xf>
    <xf numFmtId="164" fontId="48" fillId="0" borderId="26" xfId="0" applyNumberFormat="1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164" fontId="3" fillId="0" borderId="28" xfId="0" applyNumberFormat="1" applyFont="1" applyFill="1" applyBorder="1" applyAlignment="1">
      <alignment vertical="top" wrapText="1"/>
    </xf>
    <xf numFmtId="0" fontId="50" fillId="0" borderId="29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50" fillId="0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49" fontId="48" fillId="0" borderId="33" xfId="0" applyNumberFormat="1" applyFont="1" applyFill="1" applyBorder="1" applyAlignment="1">
      <alignment horizontal="center" vertical="top" wrapText="1"/>
    </xf>
    <xf numFmtId="164" fontId="3" fillId="0" borderId="34" xfId="0" applyNumberFormat="1" applyFont="1" applyFill="1" applyBorder="1" applyAlignment="1">
      <alignment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1" fillId="0" borderId="29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1" fillId="0" borderId="31" xfId="0" applyNumberFormat="1" applyFont="1" applyBorder="1" applyAlignment="1">
      <alignment horizontal="center" vertical="top" wrapText="1"/>
    </xf>
    <xf numFmtId="49" fontId="11" fillId="0" borderId="32" xfId="0" applyNumberFormat="1" applyFont="1" applyBorder="1" applyAlignment="1">
      <alignment horizontal="center" vertical="top" wrapText="1"/>
    </xf>
    <xf numFmtId="3" fontId="2" fillId="0" borderId="3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" fontId="23" fillId="0" borderId="28" xfId="0" applyNumberFormat="1" applyFont="1" applyFill="1" applyBorder="1" applyAlignment="1">
      <alignment horizontal="center" vertical="center" wrapText="1"/>
    </xf>
    <xf numFmtId="4" fontId="23" fillId="0" borderId="3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4" fontId="2" fillId="0" borderId="34" xfId="0" applyNumberFormat="1" applyFont="1" applyFill="1" applyBorder="1" applyAlignment="1">
      <alignment vertical="center"/>
    </xf>
    <xf numFmtId="4" fontId="2" fillId="0" borderId="35" xfId="0" applyNumberFormat="1" applyFont="1" applyFill="1" applyBorder="1" applyAlignment="1">
      <alignment horizontal="right" vertical="center" wrapText="1"/>
    </xf>
    <xf numFmtId="3" fontId="1" fillId="0" borderId="3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0" fontId="22" fillId="0" borderId="28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 wrapText="1"/>
    </xf>
    <xf numFmtId="4" fontId="22" fillId="0" borderId="2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33" xfId="0" applyFill="1" applyBorder="1" applyAlignment="1">
      <alignment/>
    </xf>
    <xf numFmtId="4" fontId="22" fillId="0" borderId="3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4" fontId="3" fillId="0" borderId="23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4" fontId="3" fillId="0" borderId="30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/>
    </xf>
    <xf numFmtId="1" fontId="11" fillId="0" borderId="22" xfId="102" applyNumberFormat="1" applyFont="1" applyFill="1" applyBorder="1" applyAlignment="1" applyProtection="1">
      <alignment horizontal="center" vertical="top" wrapText="1"/>
      <protection/>
    </xf>
    <xf numFmtId="4" fontId="2" fillId="0" borderId="23" xfId="0" applyNumberFormat="1" applyFont="1" applyFill="1" applyBorder="1" applyAlignment="1">
      <alignment/>
    </xf>
    <xf numFmtId="4" fontId="2" fillId="55" borderId="23" xfId="0" applyNumberFormat="1" applyFont="1" applyFill="1" applyBorder="1" applyAlignment="1">
      <alignment/>
    </xf>
    <xf numFmtId="4" fontId="2" fillId="0" borderId="23" xfId="89" applyNumberFormat="1" applyFont="1" applyFill="1" applyBorder="1">
      <alignment/>
      <protection/>
    </xf>
    <xf numFmtId="4" fontId="2" fillId="0" borderId="23" xfId="0" applyNumberFormat="1" applyFont="1" applyFill="1" applyBorder="1" applyAlignment="1">
      <alignment wrapText="1"/>
    </xf>
    <xf numFmtId="49" fontId="12" fillId="0" borderId="36" xfId="102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27" xfId="102" applyNumberFormat="1" applyFont="1" applyFill="1" applyBorder="1" applyAlignment="1" applyProtection="1">
      <alignment horizontal="center" vertical="center" textRotation="90" wrapText="1"/>
      <protection/>
    </xf>
    <xf numFmtId="2" fontId="11" fillId="0" borderId="33" xfId="102" applyNumberFormat="1" applyFont="1" applyFill="1" applyBorder="1" applyAlignment="1" applyProtection="1">
      <alignment horizontal="center" vertical="top" wrapText="1"/>
      <protection/>
    </xf>
    <xf numFmtId="49" fontId="2" fillId="0" borderId="28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justify" vertical="center" wrapText="1" shrinkToFit="1"/>
    </xf>
    <xf numFmtId="4" fontId="14" fillId="0" borderId="28" xfId="0" applyNumberFormat="1" applyFont="1" applyFill="1" applyBorder="1" applyAlignment="1">
      <alignment horizontal="right"/>
    </xf>
    <xf numFmtId="4" fontId="14" fillId="0" borderId="34" xfId="0" applyNumberFormat="1" applyFont="1" applyFill="1" applyBorder="1" applyAlignment="1">
      <alignment horizontal="right"/>
    </xf>
    <xf numFmtId="49" fontId="12" fillId="0" borderId="31" xfId="102" applyNumberFormat="1" applyFont="1" applyFill="1" applyBorder="1" applyAlignment="1" applyProtection="1">
      <alignment horizontal="center" vertical="center" wrapText="1"/>
      <protection/>
    </xf>
    <xf numFmtId="49" fontId="12" fillId="0" borderId="29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" fontId="14" fillId="0" borderId="37" xfId="0" applyNumberFormat="1" applyFont="1" applyFill="1" applyBorder="1" applyAlignment="1">
      <alignment/>
    </xf>
    <xf numFmtId="4" fontId="14" fillId="0" borderId="35" xfId="0" applyNumberFormat="1" applyFont="1" applyFill="1" applyBorder="1" applyAlignment="1">
      <alignment/>
    </xf>
    <xf numFmtId="1" fontId="11" fillId="0" borderId="36" xfId="102" applyNumberFormat="1" applyFont="1" applyFill="1" applyBorder="1" applyAlignment="1" applyProtection="1">
      <alignment horizontal="center" vertical="top" wrapText="1"/>
      <protection/>
    </xf>
    <xf numFmtId="49" fontId="1" fillId="0" borderId="27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justify" vertical="center" wrapText="1" shrinkToFit="1"/>
    </xf>
    <xf numFmtId="4" fontId="2" fillId="0" borderId="27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0" fontId="12" fillId="0" borderId="27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 wrapText="1" shrinkToFit="1"/>
    </xf>
    <xf numFmtId="4" fontId="14" fillId="0" borderId="0" xfId="0" applyNumberFormat="1" applyFont="1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top"/>
    </xf>
    <xf numFmtId="4" fontId="5" fillId="0" borderId="23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1" fillId="0" borderId="39" xfId="0" applyFont="1" applyFill="1" applyBorder="1" applyAlignment="1">
      <alignment horizontal="center" vertical="center" wrapText="1" shrinkToFit="1"/>
    </xf>
    <xf numFmtId="49" fontId="1" fillId="0" borderId="40" xfId="0" applyNumberFormat="1" applyFont="1" applyFill="1" applyBorder="1" applyAlignment="1">
      <alignment horizontal="center" vertical="center" wrapText="1" shrinkToFit="1"/>
    </xf>
    <xf numFmtId="164" fontId="1" fillId="0" borderId="40" xfId="0" applyNumberFormat="1" applyFont="1" applyFill="1" applyBorder="1" applyAlignment="1">
      <alignment horizontal="center" vertical="center" wrapText="1" shrinkToFit="1"/>
    </xf>
    <xf numFmtId="164" fontId="1" fillId="0" borderId="43" xfId="0" applyNumberFormat="1" applyFont="1" applyFill="1" applyBorder="1" applyAlignment="1">
      <alignment horizontal="center" vertical="center" wrapText="1" shrinkToFit="1"/>
    </xf>
    <xf numFmtId="1" fontId="7" fillId="0" borderId="33" xfId="0" applyNumberFormat="1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3" fillId="0" borderId="28" xfId="0" applyNumberFormat="1" applyFont="1" applyBorder="1" applyAlignment="1">
      <alignment vertical="top" wrapText="1"/>
    </xf>
    <xf numFmtId="4" fontId="5" fillId="0" borderId="28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0" fontId="11" fillId="0" borderId="31" xfId="0" applyFont="1" applyFill="1" applyBorder="1" applyAlignment="1">
      <alignment horizontal="center" vertical="top" wrapText="1" shrinkToFit="1"/>
    </xf>
    <xf numFmtId="49" fontId="11" fillId="0" borderId="29" xfId="0" applyNumberFormat="1" applyFont="1" applyFill="1" applyBorder="1" applyAlignment="1">
      <alignment horizontal="center" wrapText="1" shrinkToFit="1"/>
    </xf>
    <xf numFmtId="3" fontId="11" fillId="0" borderId="32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center" wrapText="1" shrinkToFit="1"/>
    </xf>
    <xf numFmtId="0" fontId="11" fillId="0" borderId="41" xfId="0" applyFont="1" applyFill="1" applyBorder="1" applyAlignment="1">
      <alignment horizontal="center" vertical="top" wrapText="1" shrinkToFit="1"/>
    </xf>
    <xf numFmtId="49" fontId="11" fillId="0" borderId="42" xfId="0" applyNumberFormat="1" applyFont="1" applyFill="1" applyBorder="1" applyAlignment="1">
      <alignment horizontal="center" wrapText="1" shrinkToFit="1"/>
    </xf>
    <xf numFmtId="3" fontId="11" fillId="0" borderId="42" xfId="0" applyNumberFormat="1" applyFont="1" applyFill="1" applyBorder="1" applyAlignment="1">
      <alignment horizontal="center" wrapText="1" shrinkToFit="1"/>
    </xf>
    <xf numFmtId="3" fontId="11" fillId="0" borderId="44" xfId="0" applyNumberFormat="1" applyFont="1" applyFill="1" applyBorder="1" applyAlignment="1">
      <alignment horizontal="center" wrapText="1" shrinkToFit="1"/>
    </xf>
    <xf numFmtId="0" fontId="8" fillId="0" borderId="29" xfId="0" applyFont="1" applyBorder="1" applyAlignment="1">
      <alignment horizontal="center" vertical="center"/>
    </xf>
    <xf numFmtId="2" fontId="11" fillId="0" borderId="31" xfId="102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29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 vertical="center" wrapText="1" shrinkToFit="1"/>
    </xf>
    <xf numFmtId="49" fontId="11" fillId="0" borderId="32" xfId="0" applyNumberFormat="1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wrapText="1"/>
    </xf>
    <xf numFmtId="49" fontId="4" fillId="0" borderId="24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15" fillId="0" borderId="19" xfId="0" applyFont="1" applyFill="1" applyBorder="1" applyAlignment="1">
      <alignment horizontal="justify" vertical="distributed" wrapText="1"/>
    </xf>
    <xf numFmtId="0" fontId="8" fillId="0" borderId="19" xfId="0" applyFont="1" applyFill="1" applyBorder="1" applyAlignment="1">
      <alignment horizontal="justify" vertical="distributed" wrapText="1"/>
    </xf>
    <xf numFmtId="0" fontId="8" fillId="0" borderId="23" xfId="0" applyFont="1" applyFill="1" applyBorder="1" applyAlignment="1">
      <alignment horizontal="justify" vertical="distributed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19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5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justify" vertical="distributed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justify" vertical="distributed" wrapText="1"/>
    </xf>
    <xf numFmtId="0" fontId="8" fillId="0" borderId="25" xfId="0" applyFont="1" applyFill="1" applyBorder="1" applyAlignment="1">
      <alignment horizontal="justify" vertical="distributed" wrapText="1"/>
    </xf>
    <xf numFmtId="0" fontId="8" fillId="0" borderId="26" xfId="0" applyFont="1" applyFill="1" applyBorder="1" applyAlignment="1">
      <alignment horizontal="justify" vertical="distributed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2" fillId="0" borderId="45" xfId="0" applyNumberFormat="1" applyFont="1" applyFill="1" applyBorder="1" applyAlignment="1">
      <alignment horizontal="center" vertical="center" textRotation="90" wrapText="1"/>
    </xf>
    <xf numFmtId="0" fontId="12" fillId="0" borderId="36" xfId="0" applyNumberFormat="1" applyFont="1" applyFill="1" applyBorder="1" applyAlignment="1">
      <alignment horizontal="center" vertical="center" textRotation="90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 quotePrefix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 shrinkToFit="1"/>
    </xf>
    <xf numFmtId="0" fontId="2" fillId="0" borderId="47" xfId="0" applyNumberFormat="1" applyFont="1" applyFill="1" applyBorder="1" applyAlignment="1">
      <alignment horizontal="center" vertical="center" wrapText="1" shrinkToFit="1"/>
    </xf>
    <xf numFmtId="0" fontId="2" fillId="0" borderId="48" xfId="0" applyNumberFormat="1" applyFont="1" applyFill="1" applyBorder="1" applyAlignment="1">
      <alignment horizontal="center" vertical="center" wrapText="1" shrinkToFit="1"/>
    </xf>
    <xf numFmtId="0" fontId="13" fillId="0" borderId="49" xfId="0" applyFont="1" applyFill="1" applyBorder="1" applyAlignment="1">
      <alignment horizontal="right" vertical="top" wrapText="1"/>
    </xf>
    <xf numFmtId="0" fontId="13" fillId="0" borderId="50" xfId="0" applyFont="1" applyFill="1" applyBorder="1" applyAlignment="1">
      <alignment horizontal="right" vertical="top" wrapText="1"/>
    </xf>
    <xf numFmtId="0" fontId="13" fillId="0" borderId="51" xfId="0" applyFont="1" applyFill="1" applyBorder="1" applyAlignment="1">
      <alignment horizontal="right" vertical="top" wrapText="1"/>
    </xf>
    <xf numFmtId="0" fontId="13" fillId="0" borderId="52" xfId="0" applyFont="1" applyFill="1" applyBorder="1" applyAlignment="1">
      <alignment horizontal="right" vertical="top" wrapText="1"/>
    </xf>
    <xf numFmtId="0" fontId="13" fillId="0" borderId="53" xfId="0" applyFont="1" applyFill="1" applyBorder="1" applyAlignment="1">
      <alignment horizontal="right" vertical="top" wrapText="1"/>
    </xf>
    <xf numFmtId="0" fontId="13" fillId="0" borderId="5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2" fillId="0" borderId="21" xfId="0" applyNumberFormat="1" applyFont="1" applyFill="1" applyBorder="1" applyAlignment="1" quotePrefix="1">
      <alignment horizontal="center" vertical="center" wrapText="1"/>
    </xf>
    <xf numFmtId="0" fontId="12" fillId="0" borderId="27" xfId="0" applyNumberFormat="1" applyFont="1" applyFill="1" applyBorder="1" applyAlignment="1" quotePrefix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49" fontId="12" fillId="0" borderId="45" xfId="102" applyNumberFormat="1" applyFont="1" applyFill="1" applyBorder="1" applyAlignment="1" applyProtection="1">
      <alignment horizontal="center" vertical="center"/>
      <protection/>
    </xf>
    <xf numFmtId="49" fontId="12" fillId="0" borderId="21" xfId="102" applyNumberFormat="1" applyFont="1" applyFill="1" applyBorder="1" applyAlignment="1" applyProtection="1">
      <alignment horizontal="center" vertical="center"/>
      <protection/>
    </xf>
    <xf numFmtId="49" fontId="1" fillId="0" borderId="21" xfId="102" applyNumberFormat="1" applyFont="1" applyFill="1" applyBorder="1" applyAlignment="1" applyProtection="1">
      <alignment horizontal="center" vertical="center" wrapText="1" shrinkToFit="1"/>
      <protection/>
    </xf>
    <xf numFmtId="49" fontId="1" fillId="0" borderId="27" xfId="102" applyNumberFormat="1" applyFont="1" applyFill="1" applyBorder="1" applyAlignment="1" applyProtection="1">
      <alignment horizontal="center" vertical="center" wrapText="1" shrinkToFi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1" fillId="0" borderId="5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49" fillId="0" borderId="0" xfId="0" applyNumberFormat="1" applyFont="1" applyFill="1" applyBorder="1" applyAlignment="1" applyProtection="1">
      <alignment horizontal="center" vertical="top"/>
      <protection/>
    </xf>
    <xf numFmtId="0" fontId="48" fillId="0" borderId="4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top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Коды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dxfs count="6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C4" sqref="C4:D4"/>
    </sheetView>
  </sheetViews>
  <sheetFormatPr defaultColWidth="9.00390625" defaultRowHeight="12.75"/>
  <cols>
    <col min="1" max="1" width="6.125" style="7" customWidth="1"/>
    <col min="2" max="2" width="22.125" style="8" customWidth="1"/>
    <col min="3" max="3" width="45.125" style="9" customWidth="1"/>
    <col min="4" max="4" width="11.87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 customHeight="1">
      <c r="A1" s="1"/>
      <c r="B1" s="2"/>
      <c r="D1" s="4" t="s">
        <v>27</v>
      </c>
    </row>
    <row r="2" spans="1:5" s="3" customFormat="1" ht="12.75" customHeight="1">
      <c r="A2" s="1"/>
      <c r="B2" s="2"/>
      <c r="C2" s="327" t="s">
        <v>363</v>
      </c>
      <c r="D2" s="327"/>
      <c r="E2" s="36"/>
    </row>
    <row r="3" spans="1:5" s="3" customFormat="1" ht="12.75" customHeight="1">
      <c r="A3" s="1"/>
      <c r="B3" s="2"/>
      <c r="C3" s="327" t="s">
        <v>179</v>
      </c>
      <c r="D3" s="327"/>
      <c r="E3" s="50"/>
    </row>
    <row r="4" spans="1:5" s="3" customFormat="1" ht="12.75" customHeight="1">
      <c r="A4" s="1"/>
      <c r="B4" s="6"/>
      <c r="C4" s="328" t="s">
        <v>437</v>
      </c>
      <c r="D4" s="328"/>
      <c r="E4" s="51"/>
    </row>
    <row r="6" spans="1:4" ht="35.25" customHeight="1">
      <c r="A6" s="324" t="s">
        <v>362</v>
      </c>
      <c r="B6" s="324"/>
      <c r="C6" s="324"/>
      <c r="D6" s="324"/>
    </row>
    <row r="7" spans="1:4" s="3" customFormat="1" ht="12.75">
      <c r="A7" s="11"/>
      <c r="B7" s="11"/>
      <c r="C7" s="11"/>
      <c r="D7" s="11"/>
    </row>
    <row r="8" spans="1:4" s="15" customFormat="1" ht="16.5" thickBot="1">
      <c r="A8" s="12"/>
      <c r="B8" s="13"/>
      <c r="C8" s="13"/>
      <c r="D8" s="14" t="s">
        <v>10</v>
      </c>
    </row>
    <row r="9" spans="1:4" s="16" customFormat="1" ht="78.75" customHeight="1">
      <c r="A9" s="291" t="s">
        <v>11</v>
      </c>
      <c r="B9" s="292" t="s">
        <v>12</v>
      </c>
      <c r="C9" s="292" t="s">
        <v>13</v>
      </c>
      <c r="D9" s="294" t="s">
        <v>14</v>
      </c>
    </row>
    <row r="10" spans="1:4" s="303" customFormat="1" ht="13.5" customHeight="1">
      <c r="A10" s="300"/>
      <c r="B10" s="301" t="s">
        <v>15</v>
      </c>
      <c r="C10" s="301" t="s">
        <v>16</v>
      </c>
      <c r="D10" s="302">
        <v>3</v>
      </c>
    </row>
    <row r="11" spans="1:4" s="17" customFormat="1" ht="31.5">
      <c r="A11" s="295">
        <v>1</v>
      </c>
      <c r="B11" s="296" t="s">
        <v>28</v>
      </c>
      <c r="C11" s="297" t="s">
        <v>17</v>
      </c>
      <c r="D11" s="299">
        <f>D16+D12</f>
        <v>0</v>
      </c>
    </row>
    <row r="12" spans="1:4" s="17" customFormat="1" ht="15.75">
      <c r="A12" s="287">
        <f aca="true" t="shared" si="0" ref="A12:A19">A11+1</f>
        <v>2</v>
      </c>
      <c r="B12" s="95" t="s">
        <v>29</v>
      </c>
      <c r="C12" s="93" t="s">
        <v>18</v>
      </c>
      <c r="D12" s="288">
        <f>D13</f>
        <v>-4935.38</v>
      </c>
    </row>
    <row r="13" spans="1:4" s="17" customFormat="1" ht="31.5">
      <c r="A13" s="287">
        <f t="shared" si="0"/>
        <v>3</v>
      </c>
      <c r="B13" s="95" t="s">
        <v>30</v>
      </c>
      <c r="C13" s="93" t="s">
        <v>19</v>
      </c>
      <c r="D13" s="288">
        <f>D14</f>
        <v>-4935.38</v>
      </c>
    </row>
    <row r="14" spans="1:4" s="17" customFormat="1" ht="31.5">
      <c r="A14" s="287">
        <f t="shared" si="0"/>
        <v>4</v>
      </c>
      <c r="B14" s="95" t="s">
        <v>31</v>
      </c>
      <c r="C14" s="93" t="s">
        <v>20</v>
      </c>
      <c r="D14" s="288">
        <f>D15</f>
        <v>-4935.38</v>
      </c>
    </row>
    <row r="15" spans="1:4" s="17" customFormat="1" ht="31.5">
      <c r="A15" s="287">
        <f t="shared" si="0"/>
        <v>5</v>
      </c>
      <c r="B15" s="95" t="s">
        <v>32</v>
      </c>
      <c r="C15" s="93" t="s">
        <v>25</v>
      </c>
      <c r="D15" s="288">
        <f>-D19</f>
        <v>-4935.38</v>
      </c>
    </row>
    <row r="16" spans="1:4" s="17" customFormat="1" ht="15.75">
      <c r="A16" s="287">
        <f t="shared" si="0"/>
        <v>6</v>
      </c>
      <c r="B16" s="95" t="s">
        <v>33</v>
      </c>
      <c r="C16" s="93" t="s">
        <v>21</v>
      </c>
      <c r="D16" s="288">
        <f>D17</f>
        <v>4935.38</v>
      </c>
    </row>
    <row r="17" spans="1:4" s="17" customFormat="1" ht="31.5">
      <c r="A17" s="287">
        <f t="shared" si="0"/>
        <v>7</v>
      </c>
      <c r="B17" s="95" t="s">
        <v>34</v>
      </c>
      <c r="C17" s="93" t="s">
        <v>22</v>
      </c>
      <c r="D17" s="288">
        <f>D18</f>
        <v>4935.38</v>
      </c>
    </row>
    <row r="18" spans="1:4" s="17" customFormat="1" ht="31.5">
      <c r="A18" s="287">
        <f t="shared" si="0"/>
        <v>8</v>
      </c>
      <c r="B18" s="95" t="s">
        <v>35</v>
      </c>
      <c r="C18" s="93" t="s">
        <v>23</v>
      </c>
      <c r="D18" s="288">
        <f>D19</f>
        <v>4935.38</v>
      </c>
    </row>
    <row r="19" spans="1:4" s="17" customFormat="1" ht="31.5">
      <c r="A19" s="287">
        <f t="shared" si="0"/>
        <v>9</v>
      </c>
      <c r="B19" s="95" t="s">
        <v>36</v>
      </c>
      <c r="C19" s="93" t="s">
        <v>26</v>
      </c>
      <c r="D19" s="288">
        <f>'прил 5 ДОХ'!K54</f>
        <v>4935.38</v>
      </c>
    </row>
    <row r="20" spans="1:4" s="17" customFormat="1" ht="19.5" thickBot="1">
      <c r="A20" s="325" t="s">
        <v>24</v>
      </c>
      <c r="B20" s="326"/>
      <c r="C20" s="326"/>
      <c r="D20" s="290">
        <f>D11</f>
        <v>0</v>
      </c>
    </row>
  </sheetData>
  <sheetProtection/>
  <mergeCells count="5">
    <mergeCell ref="A6:D6"/>
    <mergeCell ref="A20:C20"/>
    <mergeCell ref="C2:D2"/>
    <mergeCell ref="C3:D3"/>
    <mergeCell ref="C4:D4"/>
  </mergeCells>
  <printOptions/>
  <pageMargins left="1.19" right="0.16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8"/>
  <sheetViews>
    <sheetView view="pageBreakPreview" zoomScaleSheetLayoutView="100" zoomScalePageLayoutView="0" workbookViewId="0" topLeftCell="A88">
      <selection activeCell="G16" sqref="G16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8" width="11.00390625" style="39" customWidth="1"/>
    <col min="9" max="16384" width="9.125" style="39" customWidth="1"/>
  </cols>
  <sheetData>
    <row r="1" spans="4:7" ht="12.75" customHeight="1">
      <c r="D1" s="41"/>
      <c r="E1" s="417" t="s">
        <v>298</v>
      </c>
      <c r="F1" s="417"/>
      <c r="G1" s="417"/>
    </row>
    <row r="2" spans="4:7" ht="12.75" customHeight="1">
      <c r="D2" s="424" t="s">
        <v>363</v>
      </c>
      <c r="E2" s="424"/>
      <c r="F2" s="424"/>
      <c r="G2" s="424"/>
    </row>
    <row r="3" spans="4:9" ht="16.5" customHeight="1">
      <c r="D3" s="3"/>
      <c r="E3" s="398" t="s">
        <v>179</v>
      </c>
      <c r="F3" s="399"/>
      <c r="G3" s="399"/>
      <c r="I3" s="41"/>
    </row>
    <row r="4" spans="5:7" ht="12.75" customHeight="1">
      <c r="E4" s="398" t="s">
        <v>438</v>
      </c>
      <c r="F4" s="398"/>
      <c r="G4" s="398"/>
    </row>
    <row r="6" spans="1:7" ht="37.5" customHeight="1">
      <c r="A6" s="420" t="s">
        <v>370</v>
      </c>
      <c r="B6" s="420"/>
      <c r="C6" s="420"/>
      <c r="D6" s="420"/>
      <c r="E6" s="420"/>
      <c r="F6" s="420"/>
      <c r="G6" s="420"/>
    </row>
    <row r="7" spans="1:5" ht="13.5" thickBot="1">
      <c r="A7" s="43"/>
      <c r="B7" s="43"/>
      <c r="C7" s="43"/>
      <c r="D7" s="43"/>
      <c r="E7" s="44"/>
    </row>
    <row r="8" spans="1:8" s="45" customFormat="1" ht="22.5" customHeight="1">
      <c r="A8" s="425" t="s">
        <v>11</v>
      </c>
      <c r="B8" s="404" t="s">
        <v>128</v>
      </c>
      <c r="C8" s="404" t="s">
        <v>157</v>
      </c>
      <c r="D8" s="404" t="s">
        <v>158</v>
      </c>
      <c r="E8" s="404" t="s">
        <v>159</v>
      </c>
      <c r="F8" s="404" t="s">
        <v>160</v>
      </c>
      <c r="G8" s="404" t="s">
        <v>295</v>
      </c>
      <c r="H8" s="406" t="s">
        <v>440</v>
      </c>
    </row>
    <row r="9" spans="1:8" s="45" customFormat="1" ht="24.75" customHeight="1">
      <c r="A9" s="426"/>
      <c r="B9" s="405"/>
      <c r="C9" s="405"/>
      <c r="D9" s="405"/>
      <c r="E9" s="405"/>
      <c r="F9" s="405"/>
      <c r="G9" s="405"/>
      <c r="H9" s="407"/>
    </row>
    <row r="10" spans="1:8" s="321" customFormat="1" ht="11.25" customHeight="1">
      <c r="A10" s="322"/>
      <c r="B10" s="319">
        <v>1</v>
      </c>
      <c r="C10" s="319">
        <v>2</v>
      </c>
      <c r="D10" s="319">
        <v>3</v>
      </c>
      <c r="E10" s="319">
        <v>4</v>
      </c>
      <c r="F10" s="319">
        <v>5</v>
      </c>
      <c r="G10" s="319">
        <v>6</v>
      </c>
      <c r="H10" s="320">
        <v>7</v>
      </c>
    </row>
    <row r="11" spans="1:8" ht="25.5">
      <c r="A11" s="220">
        <v>1</v>
      </c>
      <c r="B11" s="215" t="s">
        <v>112</v>
      </c>
      <c r="C11" s="200" t="s">
        <v>74</v>
      </c>
      <c r="D11" s="216"/>
      <c r="E11" s="216"/>
      <c r="F11" s="216"/>
      <c r="G11" s="217">
        <f>G12+G39+G48+G57+G64+G87</f>
        <v>2946.6800000000003</v>
      </c>
      <c r="H11" s="221">
        <f>H12+H39+H48+H57+H64+H87</f>
        <v>2967.3900000000003</v>
      </c>
    </row>
    <row r="12" spans="1:8" s="48" customFormat="1" ht="12.75">
      <c r="A12" s="174">
        <f aca="true" t="shared" si="0" ref="A12:A19">A11+1</f>
        <v>2</v>
      </c>
      <c r="B12" s="134" t="s">
        <v>190</v>
      </c>
      <c r="C12" s="135" t="s">
        <v>74</v>
      </c>
      <c r="D12" s="132" t="s">
        <v>204</v>
      </c>
      <c r="E12" s="132"/>
      <c r="F12" s="132"/>
      <c r="G12" s="133">
        <f>G13+G19+G33</f>
        <v>2346.1600000000003</v>
      </c>
      <c r="H12" s="206">
        <f>H13+H19+H33</f>
        <v>2356.17</v>
      </c>
    </row>
    <row r="13" spans="1:8" ht="38.25">
      <c r="A13" s="174">
        <f t="shared" si="0"/>
        <v>3</v>
      </c>
      <c r="B13" s="134" t="s">
        <v>191</v>
      </c>
      <c r="C13" s="135" t="s">
        <v>74</v>
      </c>
      <c r="D13" s="132" t="s">
        <v>205</v>
      </c>
      <c r="E13" s="132"/>
      <c r="F13" s="132"/>
      <c r="G13" s="133">
        <f aca="true" t="shared" si="1" ref="G13:H17">G14</f>
        <v>466.82</v>
      </c>
      <c r="H13" s="206">
        <f t="shared" si="1"/>
        <v>466.82</v>
      </c>
    </row>
    <row r="14" spans="1:8" ht="35.25" customHeight="1">
      <c r="A14" s="174">
        <f t="shared" si="0"/>
        <v>4</v>
      </c>
      <c r="B14" s="136" t="s">
        <v>271</v>
      </c>
      <c r="C14" s="135" t="s">
        <v>74</v>
      </c>
      <c r="D14" s="135" t="s">
        <v>205</v>
      </c>
      <c r="E14" s="135" t="s">
        <v>199</v>
      </c>
      <c r="F14" s="135"/>
      <c r="G14" s="137">
        <f t="shared" si="1"/>
        <v>466.82</v>
      </c>
      <c r="H14" s="177">
        <f t="shared" si="1"/>
        <v>466.82</v>
      </c>
    </row>
    <row r="15" spans="1:8" ht="33.75" customHeight="1">
      <c r="A15" s="174">
        <f t="shared" si="0"/>
        <v>5</v>
      </c>
      <c r="B15" s="136" t="s">
        <v>272</v>
      </c>
      <c r="C15" s="135" t="s">
        <v>74</v>
      </c>
      <c r="D15" s="135" t="s">
        <v>205</v>
      </c>
      <c r="E15" s="135" t="s">
        <v>201</v>
      </c>
      <c r="F15" s="135"/>
      <c r="G15" s="137">
        <f t="shared" si="1"/>
        <v>466.82</v>
      </c>
      <c r="H15" s="177">
        <f t="shared" si="1"/>
        <v>466.82</v>
      </c>
    </row>
    <row r="16" spans="1:8" ht="51">
      <c r="A16" s="174">
        <f t="shared" si="0"/>
        <v>6</v>
      </c>
      <c r="B16" s="136" t="s">
        <v>187</v>
      </c>
      <c r="C16" s="135" t="s">
        <v>74</v>
      </c>
      <c r="D16" s="135" t="s">
        <v>205</v>
      </c>
      <c r="E16" s="135" t="s">
        <v>202</v>
      </c>
      <c r="F16" s="135" t="s">
        <v>200</v>
      </c>
      <c r="G16" s="137">
        <f t="shared" si="1"/>
        <v>466.82</v>
      </c>
      <c r="H16" s="177">
        <f t="shared" si="1"/>
        <v>466.82</v>
      </c>
    </row>
    <row r="17" spans="1:8" s="49" customFormat="1" ht="64.5" customHeight="1">
      <c r="A17" s="174">
        <f t="shared" si="0"/>
        <v>7</v>
      </c>
      <c r="B17" s="136" t="s">
        <v>188</v>
      </c>
      <c r="C17" s="135" t="s">
        <v>74</v>
      </c>
      <c r="D17" s="135" t="s">
        <v>205</v>
      </c>
      <c r="E17" s="135" t="s">
        <v>202</v>
      </c>
      <c r="F17" s="135" t="s">
        <v>203</v>
      </c>
      <c r="G17" s="137">
        <f t="shared" si="1"/>
        <v>466.82</v>
      </c>
      <c r="H17" s="177">
        <f t="shared" si="1"/>
        <v>466.82</v>
      </c>
    </row>
    <row r="18" spans="1:8" ht="39" customHeight="1">
      <c r="A18" s="174">
        <f t="shared" si="0"/>
        <v>8</v>
      </c>
      <c r="B18" s="136" t="s">
        <v>189</v>
      </c>
      <c r="C18" s="135" t="s">
        <v>74</v>
      </c>
      <c r="D18" s="135" t="s">
        <v>205</v>
      </c>
      <c r="E18" s="135" t="s">
        <v>202</v>
      </c>
      <c r="F18" s="135" t="s">
        <v>83</v>
      </c>
      <c r="G18" s="137">
        <v>466.82</v>
      </c>
      <c r="H18" s="177">
        <v>466.82</v>
      </c>
    </row>
    <row r="19" spans="1:8" ht="51">
      <c r="A19" s="174">
        <f t="shared" si="0"/>
        <v>9</v>
      </c>
      <c r="B19" s="134" t="s">
        <v>135</v>
      </c>
      <c r="C19" s="135" t="s">
        <v>74</v>
      </c>
      <c r="D19" s="132" t="s">
        <v>206</v>
      </c>
      <c r="E19" s="132"/>
      <c r="F19" s="132"/>
      <c r="G19" s="133">
        <f>G20</f>
        <v>1874.3400000000001</v>
      </c>
      <c r="H19" s="206">
        <f>H20</f>
        <v>1884.3500000000001</v>
      </c>
    </row>
    <row r="20" spans="1:8" ht="25.5">
      <c r="A20" s="174">
        <f aca="true" t="shared" si="2" ref="A20:A83">A19+1</f>
        <v>10</v>
      </c>
      <c r="B20" s="136" t="s">
        <v>273</v>
      </c>
      <c r="C20" s="135" t="s">
        <v>74</v>
      </c>
      <c r="D20" s="135" t="s">
        <v>206</v>
      </c>
      <c r="E20" s="135" t="s">
        <v>199</v>
      </c>
      <c r="F20" s="135"/>
      <c r="G20" s="137">
        <f>G21</f>
        <v>1874.3400000000001</v>
      </c>
      <c r="H20" s="177">
        <f>H21</f>
        <v>1884.3500000000001</v>
      </c>
    </row>
    <row r="21" spans="1:8" ht="25.5">
      <c r="A21" s="174">
        <f t="shared" si="2"/>
        <v>11</v>
      </c>
      <c r="B21" s="136" t="s">
        <v>274</v>
      </c>
      <c r="C21" s="135" t="s">
        <v>74</v>
      </c>
      <c r="D21" s="135" t="s">
        <v>206</v>
      </c>
      <c r="E21" s="135" t="s">
        <v>201</v>
      </c>
      <c r="F21" s="135"/>
      <c r="G21" s="137">
        <f>G25+G22+G30</f>
        <v>1874.3400000000001</v>
      </c>
      <c r="H21" s="177">
        <f>H25+H22+H30</f>
        <v>1884.3500000000001</v>
      </c>
    </row>
    <row r="22" spans="1:8" ht="76.5">
      <c r="A22" s="174">
        <f t="shared" si="2"/>
        <v>12</v>
      </c>
      <c r="B22" s="136" t="s">
        <v>275</v>
      </c>
      <c r="C22" s="135" t="s">
        <v>74</v>
      </c>
      <c r="D22" s="135" t="s">
        <v>206</v>
      </c>
      <c r="E22" s="135" t="s">
        <v>209</v>
      </c>
      <c r="F22" s="135" t="s">
        <v>200</v>
      </c>
      <c r="G22" s="137">
        <f>G23</f>
        <v>2.4</v>
      </c>
      <c r="H22" s="177">
        <f>H23</f>
        <v>2.4</v>
      </c>
    </row>
    <row r="23" spans="1:8" ht="25.5">
      <c r="A23" s="174">
        <f t="shared" si="2"/>
        <v>13</v>
      </c>
      <c r="B23" s="136" t="s">
        <v>192</v>
      </c>
      <c r="C23" s="135" t="s">
        <v>74</v>
      </c>
      <c r="D23" s="135" t="s">
        <v>206</v>
      </c>
      <c r="E23" s="135" t="s">
        <v>209</v>
      </c>
      <c r="F23" s="135" t="s">
        <v>207</v>
      </c>
      <c r="G23" s="137">
        <f>G24</f>
        <v>2.4</v>
      </c>
      <c r="H23" s="177">
        <f>H24</f>
        <v>2.4</v>
      </c>
    </row>
    <row r="24" spans="1:8" ht="38.25">
      <c r="A24" s="174">
        <f t="shared" si="2"/>
        <v>14</v>
      </c>
      <c r="B24" s="136" t="s">
        <v>193</v>
      </c>
      <c r="C24" s="135" t="s">
        <v>74</v>
      </c>
      <c r="D24" s="135" t="s">
        <v>206</v>
      </c>
      <c r="E24" s="135" t="s">
        <v>209</v>
      </c>
      <c r="F24" s="135" t="s">
        <v>182</v>
      </c>
      <c r="G24" s="137">
        <v>2.4</v>
      </c>
      <c r="H24" s="177">
        <v>2.4</v>
      </c>
    </row>
    <row r="25" spans="1:8" ht="61.5" customHeight="1">
      <c r="A25" s="174">
        <f t="shared" si="2"/>
        <v>15</v>
      </c>
      <c r="B25" s="136" t="s">
        <v>187</v>
      </c>
      <c r="C25" s="135" t="s">
        <v>74</v>
      </c>
      <c r="D25" s="135" t="s">
        <v>206</v>
      </c>
      <c r="E25" s="135" t="s">
        <v>202</v>
      </c>
      <c r="F25" s="135"/>
      <c r="G25" s="137">
        <f>G26+G28</f>
        <v>1274.4</v>
      </c>
      <c r="H25" s="177">
        <f>H26+H28</f>
        <v>1284.41</v>
      </c>
    </row>
    <row r="26" spans="1:8" ht="63.75">
      <c r="A26" s="174">
        <f t="shared" si="2"/>
        <v>16</v>
      </c>
      <c r="B26" s="136" t="s">
        <v>188</v>
      </c>
      <c r="C26" s="135" t="s">
        <v>74</v>
      </c>
      <c r="D26" s="135" t="s">
        <v>206</v>
      </c>
      <c r="E26" s="135" t="s">
        <v>202</v>
      </c>
      <c r="F26" s="135" t="s">
        <v>203</v>
      </c>
      <c r="G26" s="137">
        <f>G27</f>
        <v>1028.99</v>
      </c>
      <c r="H26" s="177">
        <f>H27</f>
        <v>1028.99</v>
      </c>
    </row>
    <row r="27" spans="1:8" ht="30.75" customHeight="1">
      <c r="A27" s="174">
        <f t="shared" si="2"/>
        <v>17</v>
      </c>
      <c r="B27" s="136" t="s">
        <v>189</v>
      </c>
      <c r="C27" s="135" t="s">
        <v>74</v>
      </c>
      <c r="D27" s="135" t="s">
        <v>206</v>
      </c>
      <c r="E27" s="135" t="s">
        <v>202</v>
      </c>
      <c r="F27" s="135" t="s">
        <v>83</v>
      </c>
      <c r="G27" s="137">
        <v>1028.99</v>
      </c>
      <c r="H27" s="177">
        <v>1028.99</v>
      </c>
    </row>
    <row r="28" spans="1:8" ht="34.5" customHeight="1">
      <c r="A28" s="174">
        <f t="shared" si="2"/>
        <v>18</v>
      </c>
      <c r="B28" s="136" t="s">
        <v>192</v>
      </c>
      <c r="C28" s="135" t="s">
        <v>74</v>
      </c>
      <c r="D28" s="135" t="s">
        <v>206</v>
      </c>
      <c r="E28" s="135" t="s">
        <v>202</v>
      </c>
      <c r="F28" s="135" t="s">
        <v>207</v>
      </c>
      <c r="G28" s="137">
        <f>G29</f>
        <v>245.41</v>
      </c>
      <c r="H28" s="177">
        <f>H29</f>
        <v>255.42</v>
      </c>
    </row>
    <row r="29" spans="1:8" ht="46.5" customHeight="1">
      <c r="A29" s="174">
        <f t="shared" si="2"/>
        <v>19</v>
      </c>
      <c r="B29" s="136" t="s">
        <v>193</v>
      </c>
      <c r="C29" s="135" t="s">
        <v>74</v>
      </c>
      <c r="D29" s="135" t="s">
        <v>206</v>
      </c>
      <c r="E29" s="135" t="s">
        <v>202</v>
      </c>
      <c r="F29" s="135" t="s">
        <v>182</v>
      </c>
      <c r="G29" s="137">
        <v>245.41</v>
      </c>
      <c r="H29" s="177">
        <v>255.42</v>
      </c>
    </row>
    <row r="30" spans="1:8" ht="54" customHeight="1">
      <c r="A30" s="174">
        <f t="shared" si="2"/>
        <v>20</v>
      </c>
      <c r="B30" s="136" t="s">
        <v>9</v>
      </c>
      <c r="C30" s="135" t="s">
        <v>74</v>
      </c>
      <c r="D30" s="135" t="s">
        <v>206</v>
      </c>
      <c r="E30" s="135" t="s">
        <v>383</v>
      </c>
      <c r="F30" s="135"/>
      <c r="G30" s="137">
        <f>G31</f>
        <v>597.54</v>
      </c>
      <c r="H30" s="177">
        <f>H31</f>
        <v>597.54</v>
      </c>
    </row>
    <row r="31" spans="1:8" ht="69" customHeight="1">
      <c r="A31" s="174">
        <f t="shared" si="2"/>
        <v>21</v>
      </c>
      <c r="B31" s="136" t="s">
        <v>9</v>
      </c>
      <c r="C31" s="135" t="s">
        <v>74</v>
      </c>
      <c r="D31" s="135" t="s">
        <v>206</v>
      </c>
      <c r="E31" s="135" t="s">
        <v>383</v>
      </c>
      <c r="F31" s="135" t="s">
        <v>203</v>
      </c>
      <c r="G31" s="137">
        <f>G32</f>
        <v>597.54</v>
      </c>
      <c r="H31" s="177">
        <f>H32</f>
        <v>597.54</v>
      </c>
    </row>
    <row r="32" spans="1:8" ht="33.75" customHeight="1">
      <c r="A32" s="174">
        <f t="shared" si="2"/>
        <v>22</v>
      </c>
      <c r="B32" s="136" t="s">
        <v>189</v>
      </c>
      <c r="C32" s="135" t="s">
        <v>74</v>
      </c>
      <c r="D32" s="135" t="s">
        <v>206</v>
      </c>
      <c r="E32" s="135" t="s">
        <v>383</v>
      </c>
      <c r="F32" s="135" t="s">
        <v>83</v>
      </c>
      <c r="G32" s="137">
        <v>597.54</v>
      </c>
      <c r="H32" s="177">
        <v>597.54</v>
      </c>
    </row>
    <row r="33" spans="1:8" ht="12.75">
      <c r="A33" s="174">
        <f t="shared" si="2"/>
        <v>23</v>
      </c>
      <c r="B33" s="134" t="s">
        <v>217</v>
      </c>
      <c r="C33" s="135" t="s">
        <v>74</v>
      </c>
      <c r="D33" s="132" t="s">
        <v>212</v>
      </c>
      <c r="E33" s="138"/>
      <c r="F33" s="138"/>
      <c r="G33" s="137">
        <f aca="true" t="shared" si="3" ref="G33:H37">G34</f>
        <v>5</v>
      </c>
      <c r="H33" s="177">
        <f t="shared" si="3"/>
        <v>5</v>
      </c>
    </row>
    <row r="34" spans="1:8" s="49" customFormat="1" ht="12.75" customHeight="1">
      <c r="A34" s="174">
        <f t="shared" si="2"/>
        <v>24</v>
      </c>
      <c r="B34" s="136" t="s">
        <v>273</v>
      </c>
      <c r="C34" s="135" t="s">
        <v>74</v>
      </c>
      <c r="D34" s="135" t="s">
        <v>212</v>
      </c>
      <c r="E34" s="135" t="s">
        <v>199</v>
      </c>
      <c r="F34" s="135"/>
      <c r="G34" s="137">
        <f t="shared" si="3"/>
        <v>5</v>
      </c>
      <c r="H34" s="177">
        <f t="shared" si="3"/>
        <v>5</v>
      </c>
    </row>
    <row r="35" spans="1:8" ht="15" customHeight="1">
      <c r="A35" s="174">
        <f t="shared" si="2"/>
        <v>25</v>
      </c>
      <c r="B35" s="136" t="s">
        <v>274</v>
      </c>
      <c r="C35" s="135" t="s">
        <v>74</v>
      </c>
      <c r="D35" s="135" t="s">
        <v>212</v>
      </c>
      <c r="E35" s="135" t="s">
        <v>201</v>
      </c>
      <c r="F35" s="135"/>
      <c r="G35" s="137">
        <f t="shared" si="3"/>
        <v>5</v>
      </c>
      <c r="H35" s="177">
        <f t="shared" si="3"/>
        <v>5</v>
      </c>
    </row>
    <row r="36" spans="1:8" ht="12.75" customHeight="1">
      <c r="A36" s="174">
        <f t="shared" si="2"/>
        <v>26</v>
      </c>
      <c r="B36" s="136" t="s">
        <v>276</v>
      </c>
      <c r="C36" s="135" t="s">
        <v>74</v>
      </c>
      <c r="D36" s="135" t="s">
        <v>212</v>
      </c>
      <c r="E36" s="135" t="s">
        <v>210</v>
      </c>
      <c r="F36" s="135"/>
      <c r="G36" s="137">
        <f t="shared" si="3"/>
        <v>5</v>
      </c>
      <c r="H36" s="177">
        <f t="shared" si="3"/>
        <v>5</v>
      </c>
    </row>
    <row r="37" spans="1:8" ht="19.5" customHeight="1">
      <c r="A37" s="174">
        <f t="shared" si="2"/>
        <v>27</v>
      </c>
      <c r="B37" s="136" t="s">
        <v>194</v>
      </c>
      <c r="C37" s="135" t="s">
        <v>74</v>
      </c>
      <c r="D37" s="135" t="s">
        <v>212</v>
      </c>
      <c r="E37" s="135" t="s">
        <v>210</v>
      </c>
      <c r="F37" s="135" t="s">
        <v>208</v>
      </c>
      <c r="G37" s="137">
        <f t="shared" si="3"/>
        <v>5</v>
      </c>
      <c r="H37" s="177">
        <f t="shared" si="3"/>
        <v>5</v>
      </c>
    </row>
    <row r="38" spans="1:8" s="46" customFormat="1" ht="18.75" customHeight="1">
      <c r="A38" s="174">
        <f t="shared" si="2"/>
        <v>28</v>
      </c>
      <c r="B38" s="136" t="s">
        <v>195</v>
      </c>
      <c r="C38" s="135" t="s">
        <v>74</v>
      </c>
      <c r="D38" s="135" t="s">
        <v>212</v>
      </c>
      <c r="E38" s="135" t="s">
        <v>210</v>
      </c>
      <c r="F38" s="135" t="s">
        <v>211</v>
      </c>
      <c r="G38" s="137">
        <v>5</v>
      </c>
      <c r="H38" s="177">
        <v>5</v>
      </c>
    </row>
    <row r="39" spans="1:8" ht="30" customHeight="1">
      <c r="A39" s="174">
        <f t="shared" si="2"/>
        <v>29</v>
      </c>
      <c r="B39" s="134" t="s">
        <v>196</v>
      </c>
      <c r="C39" s="135" t="s">
        <v>74</v>
      </c>
      <c r="D39" s="132" t="s">
        <v>214</v>
      </c>
      <c r="E39" s="132"/>
      <c r="F39" s="132"/>
      <c r="G39" s="133">
        <f>G40</f>
        <v>55.4</v>
      </c>
      <c r="H39" s="206">
        <f>H40</f>
        <v>52.099999999999994</v>
      </c>
    </row>
    <row r="40" spans="1:8" ht="23.25" customHeight="1">
      <c r="A40" s="174">
        <f t="shared" si="2"/>
        <v>30</v>
      </c>
      <c r="B40" s="136" t="s">
        <v>197</v>
      </c>
      <c r="C40" s="135" t="s">
        <v>74</v>
      </c>
      <c r="D40" s="135" t="s">
        <v>215</v>
      </c>
      <c r="E40" s="135"/>
      <c r="F40" s="135"/>
      <c r="G40" s="137">
        <f>G43</f>
        <v>55.4</v>
      </c>
      <c r="H40" s="177">
        <f>H43</f>
        <v>52.099999999999994</v>
      </c>
    </row>
    <row r="41" spans="1:8" ht="25.5">
      <c r="A41" s="174">
        <f t="shared" si="2"/>
        <v>31</v>
      </c>
      <c r="B41" s="136" t="s">
        <v>273</v>
      </c>
      <c r="C41" s="135" t="s">
        <v>74</v>
      </c>
      <c r="D41" s="135" t="s">
        <v>215</v>
      </c>
      <c r="E41" s="135" t="s">
        <v>199</v>
      </c>
      <c r="F41" s="135"/>
      <c r="G41" s="137">
        <f>G42</f>
        <v>55.4</v>
      </c>
      <c r="H41" s="177">
        <f>H42</f>
        <v>52.099999999999994</v>
      </c>
    </row>
    <row r="42" spans="1:8" s="48" customFormat="1" ht="25.5">
      <c r="A42" s="174">
        <f t="shared" si="2"/>
        <v>32</v>
      </c>
      <c r="B42" s="136" t="s">
        <v>274</v>
      </c>
      <c r="C42" s="135" t="s">
        <v>74</v>
      </c>
      <c r="D42" s="135" t="s">
        <v>215</v>
      </c>
      <c r="E42" s="135" t="s">
        <v>201</v>
      </c>
      <c r="F42" s="135"/>
      <c r="G42" s="137">
        <f>G43</f>
        <v>55.4</v>
      </c>
      <c r="H42" s="177">
        <f>H43</f>
        <v>52.099999999999994</v>
      </c>
    </row>
    <row r="43" spans="1:8" ht="66" customHeight="1">
      <c r="A43" s="174">
        <f t="shared" si="2"/>
        <v>33</v>
      </c>
      <c r="B43" s="136" t="s">
        <v>328</v>
      </c>
      <c r="C43" s="135" t="s">
        <v>74</v>
      </c>
      <c r="D43" s="135" t="s">
        <v>215</v>
      </c>
      <c r="E43" s="135" t="s">
        <v>213</v>
      </c>
      <c r="F43" s="135" t="s">
        <v>200</v>
      </c>
      <c r="G43" s="137">
        <f>G44+G46</f>
        <v>55.4</v>
      </c>
      <c r="H43" s="177">
        <f>H44+H46</f>
        <v>52.099999999999994</v>
      </c>
    </row>
    <row r="44" spans="1:8" s="49" customFormat="1" ht="76.5" customHeight="1">
      <c r="A44" s="174">
        <f t="shared" si="2"/>
        <v>34</v>
      </c>
      <c r="B44" s="136" t="s">
        <v>188</v>
      </c>
      <c r="C44" s="135" t="s">
        <v>74</v>
      </c>
      <c r="D44" s="135" t="s">
        <v>215</v>
      </c>
      <c r="E44" s="135" t="s">
        <v>213</v>
      </c>
      <c r="F44" s="135" t="s">
        <v>203</v>
      </c>
      <c r="G44" s="137">
        <f>G45</f>
        <v>49.3</v>
      </c>
      <c r="H44" s="177">
        <f>H45</f>
        <v>49.3</v>
      </c>
    </row>
    <row r="45" spans="1:8" s="49" customFormat="1" ht="29.25" customHeight="1">
      <c r="A45" s="174">
        <f t="shared" si="2"/>
        <v>35</v>
      </c>
      <c r="B45" s="136" t="s">
        <v>189</v>
      </c>
      <c r="C45" s="135" t="s">
        <v>74</v>
      </c>
      <c r="D45" s="135" t="s">
        <v>215</v>
      </c>
      <c r="E45" s="135" t="s">
        <v>213</v>
      </c>
      <c r="F45" s="135" t="s">
        <v>83</v>
      </c>
      <c r="G45" s="137">
        <v>49.3</v>
      </c>
      <c r="H45" s="177">
        <v>49.3</v>
      </c>
    </row>
    <row r="46" spans="1:8" s="49" customFormat="1" ht="46.5" customHeight="1">
      <c r="A46" s="174">
        <f t="shared" si="2"/>
        <v>36</v>
      </c>
      <c r="B46" s="136" t="s">
        <v>192</v>
      </c>
      <c r="C46" s="135" t="s">
        <v>74</v>
      </c>
      <c r="D46" s="135" t="s">
        <v>215</v>
      </c>
      <c r="E46" s="135" t="s">
        <v>213</v>
      </c>
      <c r="F46" s="135" t="s">
        <v>207</v>
      </c>
      <c r="G46" s="137">
        <f>G47</f>
        <v>6.1</v>
      </c>
      <c r="H46" s="177">
        <f>H47</f>
        <v>2.8</v>
      </c>
    </row>
    <row r="47" spans="1:8" ht="38.25">
      <c r="A47" s="174">
        <f t="shared" si="2"/>
        <v>37</v>
      </c>
      <c r="B47" s="136" t="s">
        <v>193</v>
      </c>
      <c r="C47" s="135" t="s">
        <v>74</v>
      </c>
      <c r="D47" s="135" t="s">
        <v>215</v>
      </c>
      <c r="E47" s="135" t="s">
        <v>213</v>
      </c>
      <c r="F47" s="135" t="s">
        <v>182</v>
      </c>
      <c r="G47" s="137">
        <v>6.1</v>
      </c>
      <c r="H47" s="177">
        <v>2.8</v>
      </c>
    </row>
    <row r="48" spans="1:8" s="46" customFormat="1" ht="25.5">
      <c r="A48" s="174">
        <f t="shared" si="2"/>
        <v>38</v>
      </c>
      <c r="B48" s="139" t="s">
        <v>277</v>
      </c>
      <c r="C48" s="140" t="s">
        <v>74</v>
      </c>
      <c r="D48" s="132" t="s">
        <v>278</v>
      </c>
      <c r="E48" s="135"/>
      <c r="F48" s="135"/>
      <c r="G48" s="133">
        <f aca="true" t="shared" si="4" ref="G48:H51">G49</f>
        <v>167.99</v>
      </c>
      <c r="H48" s="206">
        <f t="shared" si="4"/>
        <v>167.99</v>
      </c>
    </row>
    <row r="49" spans="1:8" ht="21" customHeight="1">
      <c r="A49" s="174">
        <f t="shared" si="2"/>
        <v>39</v>
      </c>
      <c r="B49" s="134" t="s">
        <v>162</v>
      </c>
      <c r="C49" s="140" t="s">
        <v>74</v>
      </c>
      <c r="D49" s="132" t="s">
        <v>171</v>
      </c>
      <c r="E49" s="132"/>
      <c r="F49" s="132"/>
      <c r="G49" s="133">
        <f t="shared" si="4"/>
        <v>167.99</v>
      </c>
      <c r="H49" s="206">
        <f t="shared" si="4"/>
        <v>167.99</v>
      </c>
    </row>
    <row r="50" spans="1:8" ht="71.25" customHeight="1">
      <c r="A50" s="174">
        <f t="shared" si="2"/>
        <v>40</v>
      </c>
      <c r="B50" s="141" t="s">
        <v>389</v>
      </c>
      <c r="C50" s="142" t="s">
        <v>74</v>
      </c>
      <c r="D50" s="135" t="s">
        <v>171</v>
      </c>
      <c r="E50" s="135" t="s">
        <v>279</v>
      </c>
      <c r="F50" s="135"/>
      <c r="G50" s="137">
        <f t="shared" si="4"/>
        <v>167.99</v>
      </c>
      <c r="H50" s="177">
        <f t="shared" si="4"/>
        <v>167.99</v>
      </c>
    </row>
    <row r="51" spans="1:8" ht="25.5">
      <c r="A51" s="174">
        <f t="shared" si="2"/>
        <v>41</v>
      </c>
      <c r="B51" s="141" t="s">
        <v>280</v>
      </c>
      <c r="C51" s="142" t="s">
        <v>74</v>
      </c>
      <c r="D51" s="135" t="s">
        <v>171</v>
      </c>
      <c r="E51" s="135" t="s">
        <v>281</v>
      </c>
      <c r="F51" s="135"/>
      <c r="G51" s="137">
        <f t="shared" si="4"/>
        <v>167.99</v>
      </c>
      <c r="H51" s="177">
        <f t="shared" si="4"/>
        <v>167.99</v>
      </c>
    </row>
    <row r="52" spans="1:8" ht="102">
      <c r="A52" s="174">
        <f t="shared" si="2"/>
        <v>42</v>
      </c>
      <c r="B52" s="141" t="s">
        <v>402</v>
      </c>
      <c r="C52" s="142" t="s">
        <v>74</v>
      </c>
      <c r="D52" s="135" t="s">
        <v>171</v>
      </c>
      <c r="E52" s="135" t="s">
        <v>282</v>
      </c>
      <c r="F52" s="135"/>
      <c r="G52" s="137">
        <f>G53+G55</f>
        <v>167.99</v>
      </c>
      <c r="H52" s="177">
        <f>H53+H55</f>
        <v>167.99</v>
      </c>
    </row>
    <row r="53" spans="1:8" ht="86.25" customHeight="1">
      <c r="A53" s="174">
        <f t="shared" si="2"/>
        <v>43</v>
      </c>
      <c r="B53" s="136" t="s">
        <v>188</v>
      </c>
      <c r="C53" s="135" t="s">
        <v>74</v>
      </c>
      <c r="D53" s="135" t="s">
        <v>171</v>
      </c>
      <c r="E53" s="135" t="s">
        <v>282</v>
      </c>
      <c r="F53" s="135" t="s">
        <v>203</v>
      </c>
      <c r="G53" s="137">
        <f>G54</f>
        <v>49.65</v>
      </c>
      <c r="H53" s="177">
        <f>H54</f>
        <v>49.65</v>
      </c>
    </row>
    <row r="54" spans="1:8" s="46" customFormat="1" ht="34.5" customHeight="1">
      <c r="A54" s="174">
        <f t="shared" si="2"/>
        <v>44</v>
      </c>
      <c r="B54" s="136" t="s">
        <v>189</v>
      </c>
      <c r="C54" s="135" t="s">
        <v>74</v>
      </c>
      <c r="D54" s="135" t="s">
        <v>171</v>
      </c>
      <c r="E54" s="135" t="s">
        <v>282</v>
      </c>
      <c r="F54" s="135" t="s">
        <v>83</v>
      </c>
      <c r="G54" s="137">
        <v>49.65</v>
      </c>
      <c r="H54" s="177">
        <v>49.65</v>
      </c>
    </row>
    <row r="55" spans="1:8" ht="29.25" customHeight="1">
      <c r="A55" s="174">
        <f t="shared" si="2"/>
        <v>45</v>
      </c>
      <c r="B55" s="136" t="s">
        <v>192</v>
      </c>
      <c r="C55" s="142" t="s">
        <v>74</v>
      </c>
      <c r="D55" s="135" t="s">
        <v>171</v>
      </c>
      <c r="E55" s="135" t="s">
        <v>282</v>
      </c>
      <c r="F55" s="135" t="s">
        <v>207</v>
      </c>
      <c r="G55" s="137">
        <f>G56</f>
        <v>118.34</v>
      </c>
      <c r="H55" s="177">
        <f>H56</f>
        <v>118.34</v>
      </c>
    </row>
    <row r="56" spans="1:8" ht="48" customHeight="1">
      <c r="A56" s="174">
        <f t="shared" si="2"/>
        <v>46</v>
      </c>
      <c r="B56" s="136" t="s">
        <v>193</v>
      </c>
      <c r="C56" s="142" t="s">
        <v>74</v>
      </c>
      <c r="D56" s="135" t="s">
        <v>171</v>
      </c>
      <c r="E56" s="135" t="s">
        <v>282</v>
      </c>
      <c r="F56" s="135" t="s">
        <v>182</v>
      </c>
      <c r="G56" s="137">
        <v>118.34</v>
      </c>
      <c r="H56" s="177">
        <v>118.34</v>
      </c>
    </row>
    <row r="57" spans="1:8" ht="12.75">
      <c r="A57" s="174">
        <f t="shared" si="2"/>
        <v>47</v>
      </c>
      <c r="B57" s="134" t="s">
        <v>283</v>
      </c>
      <c r="C57" s="140" t="s">
        <v>74</v>
      </c>
      <c r="D57" s="132" t="s">
        <v>284</v>
      </c>
      <c r="E57" s="132"/>
      <c r="F57" s="132"/>
      <c r="G57" s="133">
        <f aca="true" t="shared" si="5" ref="G57:H62">G58</f>
        <v>100.6</v>
      </c>
      <c r="H57" s="206">
        <f t="shared" si="5"/>
        <v>84.6</v>
      </c>
    </row>
    <row r="58" spans="1:8" ht="12.75">
      <c r="A58" s="174">
        <f t="shared" si="2"/>
        <v>48</v>
      </c>
      <c r="B58" s="134" t="s">
        <v>166</v>
      </c>
      <c r="C58" s="140" t="s">
        <v>74</v>
      </c>
      <c r="D58" s="132" t="s">
        <v>174</v>
      </c>
      <c r="E58" s="132"/>
      <c r="F58" s="132"/>
      <c r="G58" s="133">
        <f t="shared" si="5"/>
        <v>100.6</v>
      </c>
      <c r="H58" s="206">
        <f t="shared" si="5"/>
        <v>84.6</v>
      </c>
    </row>
    <row r="59" spans="1:8" s="49" customFormat="1" ht="63.75">
      <c r="A59" s="174">
        <f t="shared" si="2"/>
        <v>49</v>
      </c>
      <c r="B59" s="141" t="s">
        <v>401</v>
      </c>
      <c r="C59" s="142" t="s">
        <v>74</v>
      </c>
      <c r="D59" s="135" t="s">
        <v>174</v>
      </c>
      <c r="E59" s="135" t="s">
        <v>279</v>
      </c>
      <c r="F59" s="135"/>
      <c r="G59" s="137">
        <f t="shared" si="5"/>
        <v>100.6</v>
      </c>
      <c r="H59" s="177">
        <f t="shared" si="5"/>
        <v>84.6</v>
      </c>
    </row>
    <row r="60" spans="1:8" ht="25.5" customHeight="1">
      <c r="A60" s="174">
        <f t="shared" si="2"/>
        <v>50</v>
      </c>
      <c r="B60" s="141" t="s">
        <v>285</v>
      </c>
      <c r="C60" s="142" t="s">
        <v>74</v>
      </c>
      <c r="D60" s="135" t="s">
        <v>174</v>
      </c>
      <c r="E60" s="135" t="s">
        <v>286</v>
      </c>
      <c r="F60" s="135"/>
      <c r="G60" s="137">
        <f t="shared" si="5"/>
        <v>100.6</v>
      </c>
      <c r="H60" s="177">
        <f t="shared" si="5"/>
        <v>84.6</v>
      </c>
    </row>
    <row r="61" spans="1:8" ht="29.25" customHeight="1">
      <c r="A61" s="174">
        <f t="shared" si="2"/>
        <v>51</v>
      </c>
      <c r="B61" s="136" t="s">
        <v>287</v>
      </c>
      <c r="C61" s="142" t="s">
        <v>74</v>
      </c>
      <c r="D61" s="135" t="s">
        <v>174</v>
      </c>
      <c r="E61" s="135" t="s">
        <v>288</v>
      </c>
      <c r="F61" s="135"/>
      <c r="G61" s="137">
        <f t="shared" si="5"/>
        <v>100.6</v>
      </c>
      <c r="H61" s="177">
        <f t="shared" si="5"/>
        <v>84.6</v>
      </c>
    </row>
    <row r="62" spans="1:8" ht="32.25" customHeight="1">
      <c r="A62" s="174">
        <f t="shared" si="2"/>
        <v>52</v>
      </c>
      <c r="B62" s="136" t="s">
        <v>192</v>
      </c>
      <c r="C62" s="142" t="s">
        <v>74</v>
      </c>
      <c r="D62" s="135" t="s">
        <v>174</v>
      </c>
      <c r="E62" s="135" t="s">
        <v>288</v>
      </c>
      <c r="F62" s="135" t="s">
        <v>207</v>
      </c>
      <c r="G62" s="137">
        <f t="shared" si="5"/>
        <v>100.6</v>
      </c>
      <c r="H62" s="177">
        <f t="shared" si="5"/>
        <v>84.6</v>
      </c>
    </row>
    <row r="63" spans="1:8" ht="28.5" customHeight="1">
      <c r="A63" s="174">
        <f t="shared" si="2"/>
        <v>53</v>
      </c>
      <c r="B63" s="136" t="s">
        <v>193</v>
      </c>
      <c r="C63" s="142" t="s">
        <v>74</v>
      </c>
      <c r="D63" s="135" t="s">
        <v>174</v>
      </c>
      <c r="E63" s="135" t="s">
        <v>288</v>
      </c>
      <c r="F63" s="135" t="s">
        <v>182</v>
      </c>
      <c r="G63" s="137">
        <v>100.6</v>
      </c>
      <c r="H63" s="177">
        <v>84.6</v>
      </c>
    </row>
    <row r="64" spans="1:8" ht="20.25" customHeight="1">
      <c r="A64" s="174">
        <f t="shared" si="2"/>
        <v>54</v>
      </c>
      <c r="B64" s="134" t="s">
        <v>218</v>
      </c>
      <c r="C64" s="135" t="s">
        <v>74</v>
      </c>
      <c r="D64" s="132" t="s">
        <v>219</v>
      </c>
      <c r="E64" s="135"/>
      <c r="F64" s="135"/>
      <c r="G64" s="133">
        <f aca="true" t="shared" si="6" ref="G64:H66">G65</f>
        <v>253.53</v>
      </c>
      <c r="H64" s="206">
        <f t="shared" si="6"/>
        <v>283.53</v>
      </c>
    </row>
    <row r="65" spans="1:8" ht="24.75" customHeight="1">
      <c r="A65" s="174">
        <f t="shared" si="2"/>
        <v>55</v>
      </c>
      <c r="B65" s="105" t="s">
        <v>146</v>
      </c>
      <c r="C65" s="135" t="s">
        <v>74</v>
      </c>
      <c r="D65" s="135" t="s">
        <v>172</v>
      </c>
      <c r="E65" s="135"/>
      <c r="F65" s="135"/>
      <c r="G65" s="137">
        <f t="shared" si="6"/>
        <v>253.53</v>
      </c>
      <c r="H65" s="177">
        <f t="shared" si="6"/>
        <v>283.53</v>
      </c>
    </row>
    <row r="66" spans="1:8" ht="67.5" customHeight="1">
      <c r="A66" s="174">
        <f t="shared" si="2"/>
        <v>56</v>
      </c>
      <c r="B66" s="136" t="s">
        <v>294</v>
      </c>
      <c r="C66" s="135" t="s">
        <v>74</v>
      </c>
      <c r="D66" s="135" t="s">
        <v>172</v>
      </c>
      <c r="E66" s="135" t="s">
        <v>279</v>
      </c>
      <c r="F66" s="135" t="s">
        <v>200</v>
      </c>
      <c r="G66" s="137">
        <f t="shared" si="6"/>
        <v>253.53</v>
      </c>
      <c r="H66" s="177">
        <f t="shared" si="6"/>
        <v>283.53</v>
      </c>
    </row>
    <row r="67" spans="1:8" ht="30.75" customHeight="1">
      <c r="A67" s="174">
        <f t="shared" si="2"/>
        <v>57</v>
      </c>
      <c r="B67" s="136" t="s">
        <v>289</v>
      </c>
      <c r="C67" s="135" t="s">
        <v>74</v>
      </c>
      <c r="D67" s="135" t="s">
        <v>172</v>
      </c>
      <c r="E67" s="135" t="s">
        <v>290</v>
      </c>
      <c r="F67" s="135" t="s">
        <v>200</v>
      </c>
      <c r="G67" s="137">
        <f>G68+G71+G74+G77</f>
        <v>253.53</v>
      </c>
      <c r="H67" s="177">
        <f>H68+H71+H74+H77</f>
        <v>283.53</v>
      </c>
    </row>
    <row r="68" spans="1:8" ht="87" customHeight="1">
      <c r="A68" s="174">
        <f t="shared" si="2"/>
        <v>58</v>
      </c>
      <c r="B68" s="141" t="s">
        <v>400</v>
      </c>
      <c r="C68" s="142" t="s">
        <v>74</v>
      </c>
      <c r="D68" s="135" t="s">
        <v>172</v>
      </c>
      <c r="E68" s="135" t="s">
        <v>291</v>
      </c>
      <c r="F68" s="135"/>
      <c r="G68" s="137">
        <f aca="true" t="shared" si="7" ref="G68:H78">G69</f>
        <v>193.53</v>
      </c>
      <c r="H68" s="177">
        <f t="shared" si="7"/>
        <v>223.53</v>
      </c>
    </row>
    <row r="69" spans="1:8" s="49" customFormat="1" ht="30" customHeight="1">
      <c r="A69" s="174">
        <f t="shared" si="2"/>
        <v>59</v>
      </c>
      <c r="B69" s="136" t="s">
        <v>192</v>
      </c>
      <c r="C69" s="142" t="s">
        <v>74</v>
      </c>
      <c r="D69" s="135" t="s">
        <v>172</v>
      </c>
      <c r="E69" s="135" t="s">
        <v>291</v>
      </c>
      <c r="F69" s="135" t="s">
        <v>207</v>
      </c>
      <c r="G69" s="137">
        <f t="shared" si="7"/>
        <v>193.53</v>
      </c>
      <c r="H69" s="177">
        <f t="shared" si="7"/>
        <v>223.53</v>
      </c>
    </row>
    <row r="70" spans="1:8" ht="26.25" customHeight="1">
      <c r="A70" s="174">
        <f t="shared" si="2"/>
        <v>60</v>
      </c>
      <c r="B70" s="136" t="s">
        <v>193</v>
      </c>
      <c r="C70" s="142" t="s">
        <v>74</v>
      </c>
      <c r="D70" s="135" t="s">
        <v>172</v>
      </c>
      <c r="E70" s="135" t="s">
        <v>291</v>
      </c>
      <c r="F70" s="135" t="s">
        <v>182</v>
      </c>
      <c r="G70" s="137">
        <v>193.53</v>
      </c>
      <c r="H70" s="177">
        <v>223.53</v>
      </c>
    </row>
    <row r="71" spans="1:8" ht="26.25" customHeight="1">
      <c r="A71" s="174">
        <f t="shared" si="2"/>
        <v>61</v>
      </c>
      <c r="B71" s="141" t="s">
        <v>386</v>
      </c>
      <c r="C71" s="142" t="s">
        <v>74</v>
      </c>
      <c r="D71" s="135" t="s">
        <v>172</v>
      </c>
      <c r="E71" s="135" t="s">
        <v>291</v>
      </c>
      <c r="F71" s="135"/>
      <c r="G71" s="137">
        <f t="shared" si="7"/>
        <v>15</v>
      </c>
      <c r="H71" s="177">
        <f t="shared" si="7"/>
        <v>15</v>
      </c>
    </row>
    <row r="72" spans="1:8" ht="26.25" customHeight="1">
      <c r="A72" s="174">
        <f t="shared" si="2"/>
        <v>62</v>
      </c>
      <c r="B72" s="136" t="s">
        <v>192</v>
      </c>
      <c r="C72" s="142" t="s">
        <v>74</v>
      </c>
      <c r="D72" s="135" t="s">
        <v>172</v>
      </c>
      <c r="E72" s="135" t="s">
        <v>291</v>
      </c>
      <c r="F72" s="135" t="s">
        <v>207</v>
      </c>
      <c r="G72" s="137">
        <f t="shared" si="7"/>
        <v>15</v>
      </c>
      <c r="H72" s="177">
        <f t="shared" si="7"/>
        <v>15</v>
      </c>
    </row>
    <row r="73" spans="1:8" ht="26.25" customHeight="1">
      <c r="A73" s="174">
        <f t="shared" si="2"/>
        <v>63</v>
      </c>
      <c r="B73" s="136" t="s">
        <v>193</v>
      </c>
      <c r="C73" s="142" t="s">
        <v>74</v>
      </c>
      <c r="D73" s="135" t="s">
        <v>172</v>
      </c>
      <c r="E73" s="135" t="s">
        <v>291</v>
      </c>
      <c r="F73" s="135" t="s">
        <v>182</v>
      </c>
      <c r="G73" s="137">
        <v>15</v>
      </c>
      <c r="H73" s="177">
        <v>15</v>
      </c>
    </row>
    <row r="74" spans="1:8" ht="87.75" customHeight="1">
      <c r="A74" s="174">
        <f t="shared" si="2"/>
        <v>64</v>
      </c>
      <c r="B74" s="141" t="s">
        <v>394</v>
      </c>
      <c r="C74" s="142" t="s">
        <v>74</v>
      </c>
      <c r="D74" s="135" t="s">
        <v>172</v>
      </c>
      <c r="E74" s="135" t="s">
        <v>291</v>
      </c>
      <c r="F74" s="135"/>
      <c r="G74" s="137">
        <f t="shared" si="7"/>
        <v>10</v>
      </c>
      <c r="H74" s="177">
        <f t="shared" si="7"/>
        <v>10</v>
      </c>
    </row>
    <row r="75" spans="1:8" ht="26.25" customHeight="1">
      <c r="A75" s="174">
        <f t="shared" si="2"/>
        <v>65</v>
      </c>
      <c r="B75" s="136" t="s">
        <v>192</v>
      </c>
      <c r="C75" s="142" t="s">
        <v>74</v>
      </c>
      <c r="D75" s="135" t="s">
        <v>172</v>
      </c>
      <c r="E75" s="135" t="s">
        <v>291</v>
      </c>
      <c r="F75" s="135" t="s">
        <v>207</v>
      </c>
      <c r="G75" s="137">
        <f t="shared" si="7"/>
        <v>10</v>
      </c>
      <c r="H75" s="177">
        <f t="shared" si="7"/>
        <v>10</v>
      </c>
    </row>
    <row r="76" spans="1:8" ht="26.25" customHeight="1">
      <c r="A76" s="174">
        <f t="shared" si="2"/>
        <v>66</v>
      </c>
      <c r="B76" s="136" t="s">
        <v>193</v>
      </c>
      <c r="C76" s="142" t="s">
        <v>74</v>
      </c>
      <c r="D76" s="135" t="s">
        <v>172</v>
      </c>
      <c r="E76" s="135" t="s">
        <v>291</v>
      </c>
      <c r="F76" s="135" t="s">
        <v>182</v>
      </c>
      <c r="G76" s="137">
        <v>10</v>
      </c>
      <c r="H76" s="177">
        <v>10</v>
      </c>
    </row>
    <row r="77" spans="1:8" ht="26.25" customHeight="1">
      <c r="A77" s="174">
        <f t="shared" si="2"/>
        <v>67</v>
      </c>
      <c r="B77" s="141" t="s">
        <v>387</v>
      </c>
      <c r="C77" s="142" t="s">
        <v>74</v>
      </c>
      <c r="D77" s="135" t="s">
        <v>172</v>
      </c>
      <c r="E77" s="135" t="s">
        <v>291</v>
      </c>
      <c r="F77" s="135"/>
      <c r="G77" s="137">
        <f t="shared" si="7"/>
        <v>35</v>
      </c>
      <c r="H77" s="177">
        <f t="shared" si="7"/>
        <v>35</v>
      </c>
    </row>
    <row r="78" spans="1:8" ht="26.25" customHeight="1">
      <c r="A78" s="174">
        <f t="shared" si="2"/>
        <v>68</v>
      </c>
      <c r="B78" s="136" t="s">
        <v>192</v>
      </c>
      <c r="C78" s="142" t="s">
        <v>74</v>
      </c>
      <c r="D78" s="135" t="s">
        <v>172</v>
      </c>
      <c r="E78" s="135" t="s">
        <v>291</v>
      </c>
      <c r="F78" s="135" t="s">
        <v>207</v>
      </c>
      <c r="G78" s="137">
        <f t="shared" si="7"/>
        <v>35</v>
      </c>
      <c r="H78" s="177">
        <f t="shared" si="7"/>
        <v>35</v>
      </c>
    </row>
    <row r="79" spans="1:8" ht="26.25" customHeight="1">
      <c r="A79" s="174">
        <f t="shared" si="2"/>
        <v>69</v>
      </c>
      <c r="B79" s="136" t="s">
        <v>193</v>
      </c>
      <c r="C79" s="142" t="s">
        <v>74</v>
      </c>
      <c r="D79" s="135" t="s">
        <v>172</v>
      </c>
      <c r="E79" s="135" t="s">
        <v>291</v>
      </c>
      <c r="F79" s="135" t="s">
        <v>182</v>
      </c>
      <c r="G79" s="137">
        <v>35</v>
      </c>
      <c r="H79" s="177">
        <v>35</v>
      </c>
    </row>
    <row r="80" spans="1:8" ht="26.25" customHeight="1">
      <c r="A80" s="174">
        <f t="shared" si="2"/>
        <v>70</v>
      </c>
      <c r="B80" s="143" t="s">
        <v>169</v>
      </c>
      <c r="C80" s="132" t="s">
        <v>74</v>
      </c>
      <c r="D80" s="132" t="s">
        <v>230</v>
      </c>
      <c r="E80" s="132"/>
      <c r="F80" s="132"/>
      <c r="G80" s="133">
        <f aca="true" t="shared" si="8" ref="G80:H85">G81</f>
        <v>1477.1</v>
      </c>
      <c r="H80" s="206">
        <f t="shared" si="8"/>
        <v>1506.8</v>
      </c>
    </row>
    <row r="81" spans="1:8" ht="26.25" customHeight="1">
      <c r="A81" s="174">
        <f t="shared" si="2"/>
        <v>71</v>
      </c>
      <c r="B81" s="144" t="s">
        <v>150</v>
      </c>
      <c r="C81" s="135" t="s">
        <v>74</v>
      </c>
      <c r="D81" s="135" t="s">
        <v>229</v>
      </c>
      <c r="E81" s="135"/>
      <c r="F81" s="135"/>
      <c r="G81" s="137">
        <f t="shared" si="8"/>
        <v>1477.1</v>
      </c>
      <c r="H81" s="177">
        <f t="shared" si="8"/>
        <v>1506.8</v>
      </c>
    </row>
    <row r="82" spans="1:8" ht="26.25" customHeight="1">
      <c r="A82" s="174">
        <f t="shared" si="2"/>
        <v>72</v>
      </c>
      <c r="B82" s="136" t="s">
        <v>228</v>
      </c>
      <c r="C82" s="135" t="s">
        <v>74</v>
      </c>
      <c r="D82" s="135" t="s">
        <v>229</v>
      </c>
      <c r="E82" s="135" t="s">
        <v>220</v>
      </c>
      <c r="F82" s="135" t="s">
        <v>200</v>
      </c>
      <c r="G82" s="137">
        <f t="shared" si="8"/>
        <v>1477.1</v>
      </c>
      <c r="H82" s="177">
        <f t="shared" si="8"/>
        <v>1506.8</v>
      </c>
    </row>
    <row r="83" spans="1:8" ht="26.25" customHeight="1">
      <c r="A83" s="174">
        <f t="shared" si="2"/>
        <v>73</v>
      </c>
      <c r="B83" s="136" t="s">
        <v>221</v>
      </c>
      <c r="C83" s="135" t="s">
        <v>74</v>
      </c>
      <c r="D83" s="135" t="s">
        <v>229</v>
      </c>
      <c r="E83" s="135" t="s">
        <v>222</v>
      </c>
      <c r="F83" s="135" t="s">
        <v>200</v>
      </c>
      <c r="G83" s="137">
        <f t="shared" si="8"/>
        <v>1477.1</v>
      </c>
      <c r="H83" s="177">
        <f t="shared" si="8"/>
        <v>1506.8</v>
      </c>
    </row>
    <row r="84" spans="1:8" ht="26.25" customHeight="1">
      <c r="A84" s="174">
        <f aca="true" t="shared" si="9" ref="A84:A97">A83+1</f>
        <v>74</v>
      </c>
      <c r="B84" s="136" t="s">
        <v>231</v>
      </c>
      <c r="C84" s="135" t="s">
        <v>74</v>
      </c>
      <c r="D84" s="135" t="s">
        <v>229</v>
      </c>
      <c r="E84" s="135" t="s">
        <v>223</v>
      </c>
      <c r="F84" s="135" t="s">
        <v>200</v>
      </c>
      <c r="G84" s="137">
        <f t="shared" si="8"/>
        <v>1477.1</v>
      </c>
      <c r="H84" s="177">
        <f t="shared" si="8"/>
        <v>1506.8</v>
      </c>
    </row>
    <row r="85" spans="1:8" ht="26.25" customHeight="1">
      <c r="A85" s="174">
        <f t="shared" si="9"/>
        <v>75</v>
      </c>
      <c r="B85" s="136" t="s">
        <v>224</v>
      </c>
      <c r="C85" s="135" t="s">
        <v>74</v>
      </c>
      <c r="D85" s="135" t="s">
        <v>229</v>
      </c>
      <c r="E85" s="135" t="s">
        <v>223</v>
      </c>
      <c r="F85" s="135" t="s">
        <v>225</v>
      </c>
      <c r="G85" s="137">
        <f t="shared" si="8"/>
        <v>1477.1</v>
      </c>
      <c r="H85" s="177">
        <f t="shared" si="8"/>
        <v>1506.8</v>
      </c>
    </row>
    <row r="86" spans="1:8" ht="26.25" customHeight="1">
      <c r="A86" s="174">
        <f t="shared" si="9"/>
        <v>76</v>
      </c>
      <c r="B86" s="136" t="s">
        <v>226</v>
      </c>
      <c r="C86" s="135" t="s">
        <v>74</v>
      </c>
      <c r="D86" s="135" t="s">
        <v>229</v>
      </c>
      <c r="E86" s="135" t="s">
        <v>223</v>
      </c>
      <c r="F86" s="135" t="s">
        <v>227</v>
      </c>
      <c r="G86" s="137">
        <v>1477.1</v>
      </c>
      <c r="H86" s="177">
        <v>1506.8</v>
      </c>
    </row>
    <row r="87" spans="1:8" ht="27.75" customHeight="1">
      <c r="A87" s="174">
        <f t="shared" si="9"/>
        <v>77</v>
      </c>
      <c r="B87" s="145" t="s">
        <v>198</v>
      </c>
      <c r="C87" s="140" t="s">
        <v>74</v>
      </c>
      <c r="D87" s="132" t="s">
        <v>216</v>
      </c>
      <c r="E87" s="132"/>
      <c r="F87" s="132"/>
      <c r="G87" s="133">
        <f aca="true" t="shared" si="10" ref="G87:H89">G88</f>
        <v>23</v>
      </c>
      <c r="H87" s="206">
        <f t="shared" si="10"/>
        <v>23</v>
      </c>
    </row>
    <row r="88" spans="1:8" ht="20.25" customHeight="1">
      <c r="A88" s="174">
        <f t="shared" si="9"/>
        <v>78</v>
      </c>
      <c r="B88" s="145" t="s">
        <v>168</v>
      </c>
      <c r="C88" s="140" t="s">
        <v>74</v>
      </c>
      <c r="D88" s="132" t="s">
        <v>173</v>
      </c>
      <c r="E88" s="132"/>
      <c r="F88" s="132"/>
      <c r="G88" s="133">
        <f t="shared" si="10"/>
        <v>23</v>
      </c>
      <c r="H88" s="206">
        <f t="shared" si="10"/>
        <v>23</v>
      </c>
    </row>
    <row r="89" spans="1:8" ht="69" customHeight="1">
      <c r="A89" s="174">
        <f t="shared" si="9"/>
        <v>79</v>
      </c>
      <c r="B89" s="136" t="s">
        <v>294</v>
      </c>
      <c r="C89" s="135" t="s">
        <v>74</v>
      </c>
      <c r="D89" s="135" t="s">
        <v>173</v>
      </c>
      <c r="E89" s="135" t="s">
        <v>279</v>
      </c>
      <c r="F89" s="135"/>
      <c r="G89" s="137">
        <f t="shared" si="10"/>
        <v>23</v>
      </c>
      <c r="H89" s="177">
        <f t="shared" si="10"/>
        <v>23</v>
      </c>
    </row>
    <row r="90" spans="1:8" ht="35.25" customHeight="1">
      <c r="A90" s="174">
        <f t="shared" si="9"/>
        <v>80</v>
      </c>
      <c r="B90" s="136" t="s">
        <v>289</v>
      </c>
      <c r="C90" s="135" t="s">
        <v>74</v>
      </c>
      <c r="D90" s="135" t="s">
        <v>173</v>
      </c>
      <c r="E90" s="135" t="s">
        <v>281</v>
      </c>
      <c r="F90" s="132"/>
      <c r="G90" s="137">
        <f>G91+G94</f>
        <v>23</v>
      </c>
      <c r="H90" s="177">
        <f>H91+H94</f>
        <v>23</v>
      </c>
    </row>
    <row r="91" spans="1:8" ht="107.25" customHeight="1">
      <c r="A91" s="174">
        <f t="shared" si="9"/>
        <v>81</v>
      </c>
      <c r="B91" s="141" t="s">
        <v>399</v>
      </c>
      <c r="C91" s="142" t="s">
        <v>74</v>
      </c>
      <c r="D91" s="135" t="s">
        <v>173</v>
      </c>
      <c r="E91" s="135" t="s">
        <v>292</v>
      </c>
      <c r="F91" s="132"/>
      <c r="G91" s="137">
        <f>G92</f>
        <v>20</v>
      </c>
      <c r="H91" s="177">
        <f>H92</f>
        <v>20</v>
      </c>
    </row>
    <row r="92" spans="1:8" s="46" customFormat="1" ht="34.5" customHeight="1">
      <c r="A92" s="174">
        <f t="shared" si="9"/>
        <v>82</v>
      </c>
      <c r="B92" s="136" t="s">
        <v>192</v>
      </c>
      <c r="C92" s="142" t="s">
        <v>74</v>
      </c>
      <c r="D92" s="135" t="s">
        <v>173</v>
      </c>
      <c r="E92" s="135" t="s">
        <v>292</v>
      </c>
      <c r="F92" s="135" t="s">
        <v>207</v>
      </c>
      <c r="G92" s="137">
        <f>G93</f>
        <v>20</v>
      </c>
      <c r="H92" s="177">
        <f>H93</f>
        <v>20</v>
      </c>
    </row>
    <row r="93" spans="1:8" ht="44.25" customHeight="1">
      <c r="A93" s="174">
        <f t="shared" si="9"/>
        <v>83</v>
      </c>
      <c r="B93" s="136" t="s">
        <v>193</v>
      </c>
      <c r="C93" s="142" t="s">
        <v>74</v>
      </c>
      <c r="D93" s="135" t="s">
        <v>173</v>
      </c>
      <c r="E93" s="135" t="s">
        <v>292</v>
      </c>
      <c r="F93" s="135" t="s">
        <v>182</v>
      </c>
      <c r="G93" s="137">
        <v>20</v>
      </c>
      <c r="H93" s="177">
        <v>20</v>
      </c>
    </row>
    <row r="94" spans="1:8" ht="105.75" customHeight="1">
      <c r="A94" s="174">
        <f t="shared" si="9"/>
        <v>84</v>
      </c>
      <c r="B94" s="141" t="s">
        <v>398</v>
      </c>
      <c r="C94" s="142" t="s">
        <v>74</v>
      </c>
      <c r="D94" s="135" t="s">
        <v>173</v>
      </c>
      <c r="E94" s="135" t="s">
        <v>293</v>
      </c>
      <c r="F94" s="132"/>
      <c r="G94" s="137">
        <f>G95</f>
        <v>3</v>
      </c>
      <c r="H94" s="177">
        <f>H95</f>
        <v>3</v>
      </c>
    </row>
    <row r="95" spans="1:8" ht="34.5" customHeight="1">
      <c r="A95" s="174">
        <f t="shared" si="9"/>
        <v>85</v>
      </c>
      <c r="B95" s="136" t="s">
        <v>192</v>
      </c>
      <c r="C95" s="142" t="s">
        <v>74</v>
      </c>
      <c r="D95" s="135" t="s">
        <v>173</v>
      </c>
      <c r="E95" s="135" t="s">
        <v>293</v>
      </c>
      <c r="F95" s="135" t="s">
        <v>207</v>
      </c>
      <c r="G95" s="137">
        <f>G96</f>
        <v>3</v>
      </c>
      <c r="H95" s="177">
        <f>H96</f>
        <v>3</v>
      </c>
    </row>
    <row r="96" spans="1:8" ht="38.25">
      <c r="A96" s="174">
        <f t="shared" si="9"/>
        <v>86</v>
      </c>
      <c r="B96" s="136" t="s">
        <v>193</v>
      </c>
      <c r="C96" s="142" t="s">
        <v>74</v>
      </c>
      <c r="D96" s="135" t="s">
        <v>173</v>
      </c>
      <c r="E96" s="135" t="s">
        <v>293</v>
      </c>
      <c r="F96" s="135" t="s">
        <v>182</v>
      </c>
      <c r="G96" s="137">
        <v>3</v>
      </c>
      <c r="H96" s="177">
        <v>3</v>
      </c>
    </row>
    <row r="97" spans="1:8" ht="12.75">
      <c r="A97" s="211">
        <f t="shared" si="9"/>
        <v>87</v>
      </c>
      <c r="B97" s="212" t="s">
        <v>388</v>
      </c>
      <c r="C97" s="218"/>
      <c r="D97" s="213"/>
      <c r="E97" s="213"/>
      <c r="F97" s="213"/>
      <c r="G97" s="219">
        <v>113.43</v>
      </c>
      <c r="H97" s="214">
        <v>235.48</v>
      </c>
    </row>
    <row r="98" spans="1:8" ht="28.5" customHeight="1" thickBot="1">
      <c r="A98" s="422" t="s">
        <v>156</v>
      </c>
      <c r="B98" s="423"/>
      <c r="C98" s="423"/>
      <c r="D98" s="423"/>
      <c r="E98" s="423"/>
      <c r="F98" s="423"/>
      <c r="G98" s="222">
        <f>G87+G80+G64+G57+G48+G39+G12+G97</f>
        <v>4537.210000000001</v>
      </c>
      <c r="H98" s="210">
        <f>H87+H80+H64+H57+H48+H39+H12+H97</f>
        <v>4709.67</v>
      </c>
    </row>
    <row r="99" spans="1:8" ht="12.75">
      <c r="A99" s="43"/>
      <c r="B99" s="43"/>
      <c r="C99" s="43"/>
      <c r="D99" s="43"/>
      <c r="E99" s="44"/>
      <c r="G99" s="47"/>
      <c r="H99" s="47"/>
    </row>
    <row r="100" spans="1:5" ht="12.75">
      <c r="A100" s="43"/>
      <c r="B100" s="43"/>
      <c r="C100" s="43"/>
      <c r="D100" s="43"/>
      <c r="E100" s="44"/>
    </row>
    <row r="101" spans="1:5" ht="12.75">
      <c r="A101" s="43"/>
      <c r="B101" s="43"/>
      <c r="C101" s="43"/>
      <c r="D101" s="43"/>
      <c r="E101" s="44"/>
    </row>
    <row r="102" spans="1:5" ht="12.75">
      <c r="A102" s="43"/>
      <c r="B102" s="43"/>
      <c r="C102" s="43"/>
      <c r="D102" s="43"/>
      <c r="E102" s="44"/>
    </row>
    <row r="103" spans="1:5" ht="12.75">
      <c r="A103" s="43"/>
      <c r="B103" s="43"/>
      <c r="C103" s="43"/>
      <c r="D103" s="43"/>
      <c r="E103" s="44"/>
    </row>
    <row r="104" spans="1:5" ht="12.75">
      <c r="A104" s="43"/>
      <c r="B104" s="43"/>
      <c r="C104" s="43"/>
      <c r="D104" s="43"/>
      <c r="E104" s="44"/>
    </row>
    <row r="105" spans="1:5" ht="12.75">
      <c r="A105" s="43"/>
      <c r="B105" s="43"/>
      <c r="C105" s="43"/>
      <c r="D105" s="43"/>
      <c r="E105" s="44"/>
    </row>
    <row r="106" spans="1:5" ht="12.75">
      <c r="A106" s="43"/>
      <c r="B106" s="43"/>
      <c r="C106" s="43"/>
      <c r="D106" s="43"/>
      <c r="E106" s="44"/>
    </row>
    <row r="107" spans="1:5" ht="12.75">
      <c r="A107" s="43"/>
      <c r="B107" s="43"/>
      <c r="C107" s="43"/>
      <c r="D107" s="43"/>
      <c r="E107" s="44"/>
    </row>
    <row r="108" spans="1:5" ht="12.75">
      <c r="A108" s="43"/>
      <c r="B108" s="43"/>
      <c r="C108" s="43"/>
      <c r="D108" s="43"/>
      <c r="E108" s="44"/>
    </row>
    <row r="109" spans="1:5" ht="12.75">
      <c r="A109" s="43"/>
      <c r="B109" s="43"/>
      <c r="C109" s="43"/>
      <c r="D109" s="43"/>
      <c r="E109" s="44"/>
    </row>
    <row r="110" spans="1:5" ht="12.75">
      <c r="A110" s="43"/>
      <c r="B110" s="43"/>
      <c r="C110" s="43"/>
      <c r="D110" s="43"/>
      <c r="E110" s="44"/>
    </row>
    <row r="111" spans="1:5" ht="12.75">
      <c r="A111" s="43"/>
      <c r="B111" s="43"/>
      <c r="C111" s="43"/>
      <c r="D111" s="43"/>
      <c r="E111" s="44"/>
    </row>
    <row r="112" spans="1:5" ht="12.75">
      <c r="A112" s="43"/>
      <c r="B112" s="43"/>
      <c r="C112" s="43"/>
      <c r="D112" s="43"/>
      <c r="E112" s="44"/>
    </row>
    <row r="113" spans="1:5" ht="12.75">
      <c r="A113" s="43"/>
      <c r="B113" s="43"/>
      <c r="C113" s="43"/>
      <c r="D113" s="43"/>
      <c r="E113" s="44"/>
    </row>
    <row r="114" spans="1:5" ht="12.75">
      <c r="A114" s="43"/>
      <c r="B114" s="43"/>
      <c r="C114" s="43"/>
      <c r="D114" s="43"/>
      <c r="E114" s="44"/>
    </row>
    <row r="115" spans="1:5" ht="12.75">
      <c r="A115" s="43"/>
      <c r="B115" s="43"/>
      <c r="C115" s="43"/>
      <c r="D115" s="43"/>
      <c r="E115" s="44"/>
    </row>
    <row r="116" spans="1:5" ht="12.75">
      <c r="A116" s="43"/>
      <c r="B116" s="43"/>
      <c r="C116" s="43"/>
      <c r="D116" s="43"/>
      <c r="E116" s="44"/>
    </row>
    <row r="117" spans="1:5" ht="12.75">
      <c r="A117" s="43"/>
      <c r="B117" s="43"/>
      <c r="C117" s="43"/>
      <c r="D117" s="43"/>
      <c r="E117" s="44"/>
    </row>
    <row r="118" spans="1:5" ht="12.75">
      <c r="A118" s="43"/>
      <c r="B118" s="43"/>
      <c r="C118" s="43"/>
      <c r="D118" s="43"/>
      <c r="E118" s="44"/>
    </row>
    <row r="119" spans="1:5" ht="12.75">
      <c r="A119" s="43"/>
      <c r="B119" s="43"/>
      <c r="C119" s="43"/>
      <c r="D119" s="43"/>
      <c r="E119" s="44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  <row r="173" spans="1:5" ht="12.75">
      <c r="A173" s="43"/>
      <c r="B173" s="43"/>
      <c r="C173" s="43"/>
      <c r="D173" s="43"/>
      <c r="E173" s="44"/>
    </row>
    <row r="174" spans="1:5" ht="12.75">
      <c r="A174" s="43"/>
      <c r="B174" s="43"/>
      <c r="C174" s="43"/>
      <c r="D174" s="43"/>
      <c r="E174" s="44"/>
    </row>
    <row r="175" spans="1:5" ht="12.75">
      <c r="A175" s="43"/>
      <c r="B175" s="43"/>
      <c r="C175" s="43"/>
      <c r="D175" s="43"/>
      <c r="E175" s="44"/>
    </row>
    <row r="176" spans="1:5" ht="12.75">
      <c r="A176" s="43"/>
      <c r="B176" s="43"/>
      <c r="C176" s="43"/>
      <c r="D176" s="43"/>
      <c r="E176" s="44"/>
    </row>
    <row r="177" spans="1:5" ht="12.75">
      <c r="A177" s="43"/>
      <c r="B177" s="43"/>
      <c r="C177" s="43"/>
      <c r="D177" s="43"/>
      <c r="E177" s="44"/>
    </row>
    <row r="178" spans="1:5" ht="12.75">
      <c r="A178" s="43"/>
      <c r="B178" s="43"/>
      <c r="C178" s="43"/>
      <c r="D178" s="43"/>
      <c r="E178" s="44"/>
    </row>
  </sheetData>
  <sheetProtection/>
  <mergeCells count="14">
    <mergeCell ref="A8:A9"/>
    <mergeCell ref="B8:B9"/>
    <mergeCell ref="C8:C9"/>
    <mergeCell ref="D8:D9"/>
    <mergeCell ref="D2:G2"/>
    <mergeCell ref="A98:F98"/>
    <mergeCell ref="H8:H9"/>
    <mergeCell ref="E1:G1"/>
    <mergeCell ref="E3:G3"/>
    <mergeCell ref="E4:G4"/>
    <mergeCell ref="A6:G6"/>
    <mergeCell ref="E8:E9"/>
    <mergeCell ref="F8:F9"/>
    <mergeCell ref="G8:G9"/>
  </mergeCells>
  <conditionalFormatting sqref="G100:H65536 G5:H8 A11:A97">
    <cfRule type="cellIs" priority="4" dxfId="5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88" r:id="rId1"/>
  <rowBreaks count="2" manualBreakCount="2">
    <brk id="27" max="7" man="1"/>
    <brk id="5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0"/>
  <sheetViews>
    <sheetView view="pageBreakPreview" zoomScale="130" zoomScaleSheetLayoutView="130" zoomScalePageLayoutView="0" workbookViewId="0" topLeftCell="A61">
      <selection activeCell="C4" sqref="C4:F4"/>
    </sheetView>
  </sheetViews>
  <sheetFormatPr defaultColWidth="9.00390625" defaultRowHeight="12.75"/>
  <cols>
    <col min="1" max="1" width="4.00390625" style="39" customWidth="1"/>
    <col min="2" max="2" width="55.75390625" style="39" customWidth="1"/>
    <col min="3" max="3" width="8.375" style="40" customWidth="1"/>
    <col min="4" max="4" width="5.25390625" style="42" customWidth="1"/>
    <col min="5" max="5" width="5.875" style="39" customWidth="1"/>
    <col min="6" max="6" width="7.625" style="39" customWidth="1"/>
    <col min="7" max="16384" width="9.125" style="39" customWidth="1"/>
  </cols>
  <sheetData>
    <row r="1" spans="3:6" ht="12.75" customHeight="1">
      <c r="C1" s="434" t="s">
        <v>297</v>
      </c>
      <c r="D1" s="434"/>
      <c r="E1" s="434"/>
      <c r="F1" s="434"/>
    </row>
    <row r="2" spans="2:6" ht="12.75" customHeight="1">
      <c r="B2" s="398" t="s">
        <v>363</v>
      </c>
      <c r="C2" s="398"/>
      <c r="D2" s="398"/>
      <c r="E2" s="398"/>
      <c r="F2" s="398"/>
    </row>
    <row r="3" spans="3:8" ht="16.5" customHeight="1">
      <c r="C3" s="435" t="s">
        <v>179</v>
      </c>
      <c r="D3" s="435"/>
      <c r="E3" s="435"/>
      <c r="F3" s="435"/>
      <c r="H3" s="41"/>
    </row>
    <row r="4" spans="3:6" ht="12.75" customHeight="1">
      <c r="C4" s="435" t="s">
        <v>438</v>
      </c>
      <c r="D4" s="435"/>
      <c r="E4" s="435"/>
      <c r="F4" s="435"/>
    </row>
    <row r="5" spans="3:6" ht="12.75">
      <c r="C5" s="431"/>
      <c r="D5" s="431"/>
      <c r="E5" s="431"/>
      <c r="F5" s="431"/>
    </row>
    <row r="6" spans="1:6" ht="90.75" customHeight="1">
      <c r="A6" s="420" t="s">
        <v>371</v>
      </c>
      <c r="B6" s="420"/>
      <c r="C6" s="420"/>
      <c r="D6" s="420"/>
      <c r="E6" s="420"/>
      <c r="F6" s="420"/>
    </row>
    <row r="7" spans="1:5" ht="13.5" thickBot="1">
      <c r="A7" s="43"/>
      <c r="B7" s="43"/>
      <c r="C7" s="44"/>
      <c r="E7" s="43"/>
    </row>
    <row r="8" spans="1:6" s="321" customFormat="1" ht="22.5" customHeight="1">
      <c r="A8" s="427" t="s">
        <v>11</v>
      </c>
      <c r="B8" s="429" t="s">
        <v>128</v>
      </c>
      <c r="C8" s="429" t="s">
        <v>159</v>
      </c>
      <c r="D8" s="429" t="s">
        <v>160</v>
      </c>
      <c r="E8" s="429" t="s">
        <v>158</v>
      </c>
      <c r="F8" s="432" t="s">
        <v>130</v>
      </c>
    </row>
    <row r="9" spans="1:6" s="321" customFormat="1" ht="24.75" customHeight="1">
      <c r="A9" s="428"/>
      <c r="B9" s="430"/>
      <c r="C9" s="430"/>
      <c r="D9" s="430"/>
      <c r="E9" s="430"/>
      <c r="F9" s="433"/>
    </row>
    <row r="10" spans="1:6" s="321" customFormat="1" ht="9" customHeight="1">
      <c r="A10" s="322"/>
      <c r="B10" s="319">
        <v>1</v>
      </c>
      <c r="C10" s="319">
        <v>2</v>
      </c>
      <c r="D10" s="319">
        <v>3</v>
      </c>
      <c r="E10" s="319">
        <v>4</v>
      </c>
      <c r="F10" s="320">
        <v>5</v>
      </c>
    </row>
    <row r="11" spans="1:7" s="48" customFormat="1" ht="53.25" customHeight="1">
      <c r="A11" s="198">
        <v>1</v>
      </c>
      <c r="B11" s="208" t="s">
        <v>403</v>
      </c>
      <c r="C11" s="200" t="s">
        <v>279</v>
      </c>
      <c r="D11" s="200"/>
      <c r="E11" s="200"/>
      <c r="F11" s="209">
        <f>F12+F25+F29</f>
        <v>530.9200000000001</v>
      </c>
      <c r="G11" s="64"/>
    </row>
    <row r="12" spans="1:6" ht="25.5" customHeight="1">
      <c r="A12" s="174">
        <f>A11+1</f>
        <v>2</v>
      </c>
      <c r="B12" s="136" t="s">
        <v>289</v>
      </c>
      <c r="C12" s="135" t="s">
        <v>290</v>
      </c>
      <c r="D12" s="135" t="s">
        <v>200</v>
      </c>
      <c r="E12" s="135"/>
      <c r="F12" s="177">
        <f>F13+F16+F19+F22</f>
        <v>253.53</v>
      </c>
    </row>
    <row r="13" spans="1:6" ht="60.75" customHeight="1">
      <c r="A13" s="174">
        <f aca="true" t="shared" si="0" ref="A13:A69">A12+1</f>
        <v>3</v>
      </c>
      <c r="B13" s="141" t="s">
        <v>0</v>
      </c>
      <c r="C13" s="135" t="s">
        <v>291</v>
      </c>
      <c r="D13" s="135"/>
      <c r="E13" s="135" t="s">
        <v>172</v>
      </c>
      <c r="F13" s="177">
        <f aca="true" t="shared" si="1" ref="F13:F23">F14</f>
        <v>193.53</v>
      </c>
    </row>
    <row r="14" spans="1:6" ht="25.5">
      <c r="A14" s="174">
        <f t="shared" si="0"/>
        <v>4</v>
      </c>
      <c r="B14" s="136" t="s">
        <v>192</v>
      </c>
      <c r="C14" s="135" t="s">
        <v>291</v>
      </c>
      <c r="D14" s="135" t="s">
        <v>207</v>
      </c>
      <c r="E14" s="135" t="s">
        <v>172</v>
      </c>
      <c r="F14" s="177">
        <f t="shared" si="1"/>
        <v>193.53</v>
      </c>
    </row>
    <row r="15" spans="1:6" ht="25.5">
      <c r="A15" s="174">
        <f t="shared" si="0"/>
        <v>5</v>
      </c>
      <c r="B15" s="136" t="s">
        <v>193</v>
      </c>
      <c r="C15" s="135" t="s">
        <v>291</v>
      </c>
      <c r="D15" s="135" t="s">
        <v>182</v>
      </c>
      <c r="E15" s="135" t="s">
        <v>172</v>
      </c>
      <c r="F15" s="177">
        <v>193.53</v>
      </c>
    </row>
    <row r="16" spans="1:6" ht="79.5" customHeight="1">
      <c r="A16" s="174">
        <f t="shared" si="0"/>
        <v>6</v>
      </c>
      <c r="B16" s="141" t="s">
        <v>1</v>
      </c>
      <c r="C16" s="135" t="s">
        <v>291</v>
      </c>
      <c r="D16" s="135"/>
      <c r="E16" s="135" t="s">
        <v>172</v>
      </c>
      <c r="F16" s="177">
        <f t="shared" si="1"/>
        <v>15</v>
      </c>
    </row>
    <row r="17" spans="1:6" ht="25.5">
      <c r="A17" s="174">
        <f t="shared" si="0"/>
        <v>7</v>
      </c>
      <c r="B17" s="136" t="s">
        <v>192</v>
      </c>
      <c r="C17" s="135" t="s">
        <v>291</v>
      </c>
      <c r="D17" s="135" t="s">
        <v>207</v>
      </c>
      <c r="E17" s="135" t="s">
        <v>172</v>
      </c>
      <c r="F17" s="177">
        <f t="shared" si="1"/>
        <v>15</v>
      </c>
    </row>
    <row r="18" spans="1:6" ht="25.5">
      <c r="A18" s="174">
        <f t="shared" si="0"/>
        <v>8</v>
      </c>
      <c r="B18" s="136" t="s">
        <v>193</v>
      </c>
      <c r="C18" s="135" t="s">
        <v>291</v>
      </c>
      <c r="D18" s="135" t="s">
        <v>182</v>
      </c>
      <c r="E18" s="135" t="s">
        <v>172</v>
      </c>
      <c r="F18" s="177">
        <v>15</v>
      </c>
    </row>
    <row r="19" spans="1:6" ht="74.25" customHeight="1">
      <c r="A19" s="174">
        <f t="shared" si="0"/>
        <v>9</v>
      </c>
      <c r="B19" s="141" t="s">
        <v>394</v>
      </c>
      <c r="C19" s="135" t="s">
        <v>291</v>
      </c>
      <c r="D19" s="135"/>
      <c r="E19" s="135" t="s">
        <v>172</v>
      </c>
      <c r="F19" s="177">
        <f t="shared" si="1"/>
        <v>10</v>
      </c>
    </row>
    <row r="20" spans="1:6" ht="25.5">
      <c r="A20" s="174">
        <f t="shared" si="0"/>
        <v>10</v>
      </c>
      <c r="B20" s="136" t="s">
        <v>192</v>
      </c>
      <c r="C20" s="135" t="s">
        <v>291</v>
      </c>
      <c r="D20" s="135" t="s">
        <v>207</v>
      </c>
      <c r="E20" s="135" t="s">
        <v>172</v>
      </c>
      <c r="F20" s="177">
        <f t="shared" si="1"/>
        <v>10</v>
      </c>
    </row>
    <row r="21" spans="1:6" ht="25.5">
      <c r="A21" s="174">
        <f t="shared" si="0"/>
        <v>11</v>
      </c>
      <c r="B21" s="136" t="s">
        <v>193</v>
      </c>
      <c r="C21" s="135" t="s">
        <v>291</v>
      </c>
      <c r="D21" s="135" t="s">
        <v>182</v>
      </c>
      <c r="E21" s="135" t="s">
        <v>172</v>
      </c>
      <c r="F21" s="177">
        <v>10</v>
      </c>
    </row>
    <row r="22" spans="1:6" ht="76.5">
      <c r="A22" s="174">
        <f t="shared" si="0"/>
        <v>12</v>
      </c>
      <c r="B22" s="141" t="s">
        <v>395</v>
      </c>
      <c r="C22" s="135" t="s">
        <v>291</v>
      </c>
      <c r="D22" s="135"/>
      <c r="E22" s="135" t="s">
        <v>172</v>
      </c>
      <c r="F22" s="177">
        <f t="shared" si="1"/>
        <v>35</v>
      </c>
    </row>
    <row r="23" spans="1:6" ht="25.5">
      <c r="A23" s="174">
        <f t="shared" si="0"/>
        <v>13</v>
      </c>
      <c r="B23" s="136" t="s">
        <v>192</v>
      </c>
      <c r="C23" s="135" t="s">
        <v>291</v>
      </c>
      <c r="D23" s="135" t="s">
        <v>207</v>
      </c>
      <c r="E23" s="135" t="s">
        <v>172</v>
      </c>
      <c r="F23" s="177">
        <f t="shared" si="1"/>
        <v>35</v>
      </c>
    </row>
    <row r="24" spans="1:6" ht="25.5">
      <c r="A24" s="174">
        <f t="shared" si="0"/>
        <v>14</v>
      </c>
      <c r="B24" s="136" t="s">
        <v>193</v>
      </c>
      <c r="C24" s="135" t="s">
        <v>291</v>
      </c>
      <c r="D24" s="135" t="s">
        <v>182</v>
      </c>
      <c r="E24" s="135" t="s">
        <v>172</v>
      </c>
      <c r="F24" s="177">
        <v>35</v>
      </c>
    </row>
    <row r="25" spans="1:6" ht="25.5">
      <c r="A25" s="174">
        <f t="shared" si="0"/>
        <v>15</v>
      </c>
      <c r="B25" s="141" t="s">
        <v>285</v>
      </c>
      <c r="C25" s="135" t="s">
        <v>286</v>
      </c>
      <c r="D25" s="135"/>
      <c r="E25" s="135" t="s">
        <v>174</v>
      </c>
      <c r="F25" s="177">
        <v>86.4</v>
      </c>
    </row>
    <row r="26" spans="1:6" ht="63" customHeight="1">
      <c r="A26" s="174">
        <f t="shared" si="0"/>
        <v>16</v>
      </c>
      <c r="B26" s="136" t="s">
        <v>8</v>
      </c>
      <c r="C26" s="135" t="s">
        <v>288</v>
      </c>
      <c r="D26" s="135"/>
      <c r="E26" s="135" t="s">
        <v>174</v>
      </c>
      <c r="F26" s="177">
        <v>86.4</v>
      </c>
    </row>
    <row r="27" spans="1:6" ht="25.5" customHeight="1">
      <c r="A27" s="174">
        <f t="shared" si="0"/>
        <v>17</v>
      </c>
      <c r="B27" s="136" t="s">
        <v>192</v>
      </c>
      <c r="C27" s="135" t="s">
        <v>288</v>
      </c>
      <c r="D27" s="135" t="s">
        <v>207</v>
      </c>
      <c r="E27" s="135" t="s">
        <v>174</v>
      </c>
      <c r="F27" s="177">
        <v>86.4</v>
      </c>
    </row>
    <row r="28" spans="1:8" ht="27" customHeight="1">
      <c r="A28" s="174">
        <f t="shared" si="0"/>
        <v>18</v>
      </c>
      <c r="B28" s="136" t="s">
        <v>193</v>
      </c>
      <c r="C28" s="135" t="s">
        <v>288</v>
      </c>
      <c r="D28" s="135" t="s">
        <v>182</v>
      </c>
      <c r="E28" s="135" t="s">
        <v>174</v>
      </c>
      <c r="F28" s="177">
        <v>86.4</v>
      </c>
      <c r="G28" s="63"/>
      <c r="H28" s="63"/>
    </row>
    <row r="29" spans="1:8" ht="30" customHeight="1">
      <c r="A29" s="174">
        <f t="shared" si="0"/>
        <v>19</v>
      </c>
      <c r="B29" s="141" t="s">
        <v>280</v>
      </c>
      <c r="C29" s="135" t="s">
        <v>281</v>
      </c>
      <c r="D29" s="135"/>
      <c r="E29" s="135"/>
      <c r="F29" s="177">
        <v>190.99</v>
      </c>
      <c r="G29" s="71"/>
      <c r="H29" s="63"/>
    </row>
    <row r="30" spans="1:8" ht="83.25" customHeight="1">
      <c r="A30" s="174">
        <f t="shared" si="0"/>
        <v>20</v>
      </c>
      <c r="B30" s="141" t="s">
        <v>2</v>
      </c>
      <c r="C30" s="135" t="s">
        <v>292</v>
      </c>
      <c r="D30" s="132"/>
      <c r="E30" s="135" t="s">
        <v>173</v>
      </c>
      <c r="F30" s="177">
        <v>20</v>
      </c>
      <c r="G30" s="63"/>
      <c r="H30" s="63"/>
    </row>
    <row r="31" spans="1:6" s="49" customFormat="1" ht="26.25" customHeight="1">
      <c r="A31" s="174">
        <f t="shared" si="0"/>
        <v>21</v>
      </c>
      <c r="B31" s="136" t="s">
        <v>192</v>
      </c>
      <c r="C31" s="135" t="s">
        <v>292</v>
      </c>
      <c r="D31" s="135" t="s">
        <v>207</v>
      </c>
      <c r="E31" s="135" t="s">
        <v>173</v>
      </c>
      <c r="F31" s="177">
        <v>20</v>
      </c>
    </row>
    <row r="32" spans="1:6" ht="26.25" customHeight="1">
      <c r="A32" s="174">
        <f t="shared" si="0"/>
        <v>22</v>
      </c>
      <c r="B32" s="136" t="s">
        <v>193</v>
      </c>
      <c r="C32" s="135" t="s">
        <v>292</v>
      </c>
      <c r="D32" s="135" t="s">
        <v>182</v>
      </c>
      <c r="E32" s="135" t="s">
        <v>173</v>
      </c>
      <c r="F32" s="177">
        <v>20</v>
      </c>
    </row>
    <row r="33" spans="1:6" ht="73.5" customHeight="1">
      <c r="A33" s="174">
        <f t="shared" si="0"/>
        <v>23</v>
      </c>
      <c r="B33" s="141" t="s">
        <v>3</v>
      </c>
      <c r="C33" s="135" t="s">
        <v>282</v>
      </c>
      <c r="D33" s="135"/>
      <c r="E33" s="135" t="s">
        <v>171</v>
      </c>
      <c r="F33" s="177">
        <v>167.99</v>
      </c>
    </row>
    <row r="34" spans="1:6" ht="53.25" customHeight="1">
      <c r="A34" s="174">
        <f t="shared" si="0"/>
        <v>24</v>
      </c>
      <c r="B34" s="136" t="s">
        <v>188</v>
      </c>
      <c r="C34" s="135" t="s">
        <v>282</v>
      </c>
      <c r="D34" s="135" t="s">
        <v>203</v>
      </c>
      <c r="E34" s="135" t="s">
        <v>171</v>
      </c>
      <c r="F34" s="177">
        <v>49.65</v>
      </c>
    </row>
    <row r="35" spans="1:6" s="46" customFormat="1" ht="26.25" customHeight="1">
      <c r="A35" s="174">
        <f t="shared" si="0"/>
        <v>25</v>
      </c>
      <c r="B35" s="136" t="s">
        <v>189</v>
      </c>
      <c r="C35" s="135" t="s">
        <v>282</v>
      </c>
      <c r="D35" s="135" t="s">
        <v>83</v>
      </c>
      <c r="E35" s="135" t="s">
        <v>171</v>
      </c>
      <c r="F35" s="177">
        <v>49.65</v>
      </c>
    </row>
    <row r="36" spans="1:6" ht="25.5">
      <c r="A36" s="174">
        <f t="shared" si="0"/>
        <v>26</v>
      </c>
      <c r="B36" s="136" t="s">
        <v>192</v>
      </c>
      <c r="C36" s="135" t="s">
        <v>282</v>
      </c>
      <c r="D36" s="135" t="s">
        <v>207</v>
      </c>
      <c r="E36" s="135" t="s">
        <v>171</v>
      </c>
      <c r="F36" s="177">
        <v>118.34</v>
      </c>
    </row>
    <row r="37" spans="1:6" s="48" customFormat="1" ht="25.5">
      <c r="A37" s="174">
        <f t="shared" si="0"/>
        <v>27</v>
      </c>
      <c r="B37" s="136" t="s">
        <v>193</v>
      </c>
      <c r="C37" s="135" t="s">
        <v>282</v>
      </c>
      <c r="D37" s="135" t="s">
        <v>182</v>
      </c>
      <c r="E37" s="135" t="s">
        <v>171</v>
      </c>
      <c r="F37" s="177">
        <v>118.34</v>
      </c>
    </row>
    <row r="38" spans="1:6" ht="73.5" customHeight="1">
      <c r="A38" s="174">
        <f t="shared" si="0"/>
        <v>28</v>
      </c>
      <c r="B38" s="141" t="s">
        <v>4</v>
      </c>
      <c r="C38" s="135" t="s">
        <v>293</v>
      </c>
      <c r="D38" s="132"/>
      <c r="E38" s="135" t="s">
        <v>173</v>
      </c>
      <c r="F38" s="177">
        <v>3</v>
      </c>
    </row>
    <row r="39" spans="1:6" s="49" customFormat="1" ht="27" customHeight="1">
      <c r="A39" s="174">
        <f t="shared" si="0"/>
        <v>29</v>
      </c>
      <c r="B39" s="136" t="s">
        <v>192</v>
      </c>
      <c r="C39" s="135" t="s">
        <v>293</v>
      </c>
      <c r="D39" s="135" t="s">
        <v>207</v>
      </c>
      <c r="E39" s="135" t="s">
        <v>173</v>
      </c>
      <c r="F39" s="177">
        <v>3</v>
      </c>
    </row>
    <row r="40" spans="1:6" s="49" customFormat="1" ht="29.25" customHeight="1">
      <c r="A40" s="174">
        <f t="shared" si="0"/>
        <v>30</v>
      </c>
      <c r="B40" s="136" t="s">
        <v>193</v>
      </c>
      <c r="C40" s="135" t="s">
        <v>293</v>
      </c>
      <c r="D40" s="135" t="s">
        <v>182</v>
      </c>
      <c r="E40" s="135" t="s">
        <v>173</v>
      </c>
      <c r="F40" s="177">
        <v>3</v>
      </c>
    </row>
    <row r="41" spans="1:6" s="46" customFormat="1" ht="29.25" customHeight="1">
      <c r="A41" s="173">
        <f t="shared" si="0"/>
        <v>31</v>
      </c>
      <c r="B41" s="134" t="s">
        <v>228</v>
      </c>
      <c r="C41" s="132" t="s">
        <v>220</v>
      </c>
      <c r="D41" s="132" t="s">
        <v>200</v>
      </c>
      <c r="E41" s="132" t="s">
        <v>229</v>
      </c>
      <c r="F41" s="206">
        <v>1756</v>
      </c>
    </row>
    <row r="42" spans="1:6" ht="12.75">
      <c r="A42" s="174">
        <f t="shared" si="0"/>
        <v>32</v>
      </c>
      <c r="B42" s="136" t="s">
        <v>221</v>
      </c>
      <c r="C42" s="135" t="s">
        <v>222</v>
      </c>
      <c r="D42" s="135" t="s">
        <v>200</v>
      </c>
      <c r="E42" s="135" t="s">
        <v>229</v>
      </c>
      <c r="F42" s="177">
        <v>1756</v>
      </c>
    </row>
    <row r="43" spans="1:6" ht="38.25">
      <c r="A43" s="174">
        <f t="shared" si="0"/>
        <v>33</v>
      </c>
      <c r="B43" s="136" t="s">
        <v>231</v>
      </c>
      <c r="C43" s="135" t="s">
        <v>223</v>
      </c>
      <c r="D43" s="135" t="s">
        <v>200</v>
      </c>
      <c r="E43" s="135" t="s">
        <v>229</v>
      </c>
      <c r="F43" s="177">
        <v>1756</v>
      </c>
    </row>
    <row r="44" spans="1:6" ht="25.5">
      <c r="A44" s="174">
        <f t="shared" si="0"/>
        <v>34</v>
      </c>
      <c r="B44" s="136" t="s">
        <v>224</v>
      </c>
      <c r="C44" s="135" t="s">
        <v>223</v>
      </c>
      <c r="D44" s="135" t="s">
        <v>225</v>
      </c>
      <c r="E44" s="135" t="s">
        <v>229</v>
      </c>
      <c r="F44" s="177">
        <v>1705</v>
      </c>
    </row>
    <row r="45" spans="1:6" ht="12.75">
      <c r="A45" s="174">
        <f t="shared" si="0"/>
        <v>35</v>
      </c>
      <c r="B45" s="136" t="s">
        <v>226</v>
      </c>
      <c r="C45" s="135" t="s">
        <v>223</v>
      </c>
      <c r="D45" s="135" t="s">
        <v>227</v>
      </c>
      <c r="E45" s="135" t="s">
        <v>229</v>
      </c>
      <c r="F45" s="177">
        <v>1756</v>
      </c>
    </row>
    <row r="46" spans="1:7" s="48" customFormat="1" ht="30" customHeight="1">
      <c r="A46" s="173">
        <f t="shared" si="0"/>
        <v>36</v>
      </c>
      <c r="B46" s="134" t="s">
        <v>271</v>
      </c>
      <c r="C46" s="132" t="s">
        <v>199</v>
      </c>
      <c r="D46" s="132"/>
      <c r="E46" s="132"/>
      <c r="F46" s="205">
        <f>F47</f>
        <v>2648.46</v>
      </c>
      <c r="G46" s="64"/>
    </row>
    <row r="47" spans="1:7" s="49" customFormat="1" ht="12.75">
      <c r="A47" s="174">
        <f t="shared" si="0"/>
        <v>37</v>
      </c>
      <c r="B47" s="136" t="s">
        <v>272</v>
      </c>
      <c r="C47" s="135" t="s">
        <v>201</v>
      </c>
      <c r="D47" s="135"/>
      <c r="E47" s="135"/>
      <c r="F47" s="207">
        <f>F48+F53+F56+F59+F64+F67</f>
        <v>2648.46</v>
      </c>
      <c r="G47" s="56"/>
    </row>
    <row r="48" spans="1:6" ht="54" customHeight="1">
      <c r="A48" s="174">
        <f t="shared" si="0"/>
        <v>38</v>
      </c>
      <c r="B48" s="136" t="s">
        <v>328</v>
      </c>
      <c r="C48" s="135" t="s">
        <v>213</v>
      </c>
      <c r="D48" s="135" t="s">
        <v>200</v>
      </c>
      <c r="E48" s="135" t="s">
        <v>215</v>
      </c>
      <c r="F48" s="177">
        <v>55.11</v>
      </c>
    </row>
    <row r="49" spans="1:6" ht="51.75" customHeight="1">
      <c r="A49" s="174">
        <f t="shared" si="0"/>
        <v>39</v>
      </c>
      <c r="B49" s="136" t="s">
        <v>188</v>
      </c>
      <c r="C49" s="135" t="s">
        <v>213</v>
      </c>
      <c r="D49" s="135" t="s">
        <v>203</v>
      </c>
      <c r="E49" s="135" t="s">
        <v>215</v>
      </c>
      <c r="F49" s="177">
        <v>46.95</v>
      </c>
    </row>
    <row r="50" spans="1:6" ht="25.5" customHeight="1">
      <c r="A50" s="174">
        <f t="shared" si="0"/>
        <v>40</v>
      </c>
      <c r="B50" s="136" t="s">
        <v>189</v>
      </c>
      <c r="C50" s="135" t="s">
        <v>213</v>
      </c>
      <c r="D50" s="135" t="s">
        <v>83</v>
      </c>
      <c r="E50" s="135" t="s">
        <v>215</v>
      </c>
      <c r="F50" s="177">
        <v>46.95</v>
      </c>
    </row>
    <row r="51" spans="1:6" ht="25.5" customHeight="1">
      <c r="A51" s="174">
        <f t="shared" si="0"/>
        <v>41</v>
      </c>
      <c r="B51" s="136" t="s">
        <v>192</v>
      </c>
      <c r="C51" s="135" t="s">
        <v>213</v>
      </c>
      <c r="D51" s="135" t="s">
        <v>207</v>
      </c>
      <c r="E51" s="135" t="s">
        <v>215</v>
      </c>
      <c r="F51" s="177">
        <v>8.16</v>
      </c>
    </row>
    <row r="52" spans="1:6" s="49" customFormat="1" ht="25.5" customHeight="1">
      <c r="A52" s="174">
        <f t="shared" si="0"/>
        <v>42</v>
      </c>
      <c r="B52" s="136" t="s">
        <v>193</v>
      </c>
      <c r="C52" s="135" t="s">
        <v>213</v>
      </c>
      <c r="D52" s="135" t="s">
        <v>182</v>
      </c>
      <c r="E52" s="135" t="s">
        <v>215</v>
      </c>
      <c r="F52" s="177">
        <v>8.16</v>
      </c>
    </row>
    <row r="53" spans="1:6" ht="26.25" customHeight="1">
      <c r="A53" s="174">
        <f t="shared" si="0"/>
        <v>43</v>
      </c>
      <c r="B53" s="136" t="s">
        <v>275</v>
      </c>
      <c r="C53" s="135" t="s">
        <v>209</v>
      </c>
      <c r="D53" s="135" t="s">
        <v>200</v>
      </c>
      <c r="E53" s="135" t="s">
        <v>206</v>
      </c>
      <c r="F53" s="177">
        <v>2.3</v>
      </c>
    </row>
    <row r="54" spans="1:6" ht="24" customHeight="1">
      <c r="A54" s="174">
        <f t="shared" si="0"/>
        <v>44</v>
      </c>
      <c r="B54" s="136" t="s">
        <v>192</v>
      </c>
      <c r="C54" s="135" t="s">
        <v>209</v>
      </c>
      <c r="D54" s="135" t="s">
        <v>207</v>
      </c>
      <c r="E54" s="135" t="s">
        <v>206</v>
      </c>
      <c r="F54" s="177">
        <v>2.3</v>
      </c>
    </row>
    <row r="55" spans="1:6" ht="26.25" customHeight="1">
      <c r="A55" s="174">
        <f t="shared" si="0"/>
        <v>45</v>
      </c>
      <c r="B55" s="136" t="s">
        <v>193</v>
      </c>
      <c r="C55" s="135" t="s">
        <v>209</v>
      </c>
      <c r="D55" s="135" t="s">
        <v>182</v>
      </c>
      <c r="E55" s="135" t="s">
        <v>206</v>
      </c>
      <c r="F55" s="177">
        <v>2.3</v>
      </c>
    </row>
    <row r="56" spans="1:6" ht="26.25" customHeight="1">
      <c r="A56" s="174">
        <f t="shared" si="0"/>
        <v>46</v>
      </c>
      <c r="B56" s="136" t="s">
        <v>187</v>
      </c>
      <c r="C56" s="135" t="s">
        <v>202</v>
      </c>
      <c r="D56" s="135" t="s">
        <v>200</v>
      </c>
      <c r="E56" s="135" t="s">
        <v>205</v>
      </c>
      <c r="F56" s="177">
        <v>466.82</v>
      </c>
    </row>
    <row r="57" spans="1:6" ht="54.75" customHeight="1">
      <c r="A57" s="174">
        <f t="shared" si="0"/>
        <v>47</v>
      </c>
      <c r="B57" s="136" t="s">
        <v>188</v>
      </c>
      <c r="C57" s="135" t="s">
        <v>202</v>
      </c>
      <c r="D57" s="135" t="s">
        <v>203</v>
      </c>
      <c r="E57" s="135" t="s">
        <v>205</v>
      </c>
      <c r="F57" s="177">
        <v>466.82</v>
      </c>
    </row>
    <row r="58" spans="1:6" ht="24.75" customHeight="1">
      <c r="A58" s="174">
        <f t="shared" si="0"/>
        <v>48</v>
      </c>
      <c r="B58" s="136" t="s">
        <v>189</v>
      </c>
      <c r="C58" s="135" t="s">
        <v>202</v>
      </c>
      <c r="D58" s="135" t="s">
        <v>83</v>
      </c>
      <c r="E58" s="135" t="s">
        <v>205</v>
      </c>
      <c r="F58" s="177">
        <v>466.82</v>
      </c>
    </row>
    <row r="59" spans="1:6" ht="40.5" customHeight="1">
      <c r="A59" s="174">
        <f t="shared" si="0"/>
        <v>49</v>
      </c>
      <c r="B59" s="136" t="s">
        <v>187</v>
      </c>
      <c r="C59" s="135" t="s">
        <v>202</v>
      </c>
      <c r="D59" s="135"/>
      <c r="E59" s="135" t="s">
        <v>206</v>
      </c>
      <c r="F59" s="177">
        <v>1521.69</v>
      </c>
    </row>
    <row r="60" spans="1:6" ht="51.75" customHeight="1">
      <c r="A60" s="174">
        <f t="shared" si="0"/>
        <v>50</v>
      </c>
      <c r="B60" s="136" t="s">
        <v>188</v>
      </c>
      <c r="C60" s="135" t="s">
        <v>202</v>
      </c>
      <c r="D60" s="135" t="s">
        <v>203</v>
      </c>
      <c r="E60" s="135" t="s">
        <v>206</v>
      </c>
      <c r="F60" s="177">
        <v>1028.99</v>
      </c>
    </row>
    <row r="61" spans="1:6" ht="26.25" customHeight="1">
      <c r="A61" s="174">
        <f t="shared" si="0"/>
        <v>51</v>
      </c>
      <c r="B61" s="136" t="s">
        <v>189</v>
      </c>
      <c r="C61" s="135" t="s">
        <v>202</v>
      </c>
      <c r="D61" s="135" t="s">
        <v>83</v>
      </c>
      <c r="E61" s="135" t="s">
        <v>206</v>
      </c>
      <c r="F61" s="177">
        <v>1028.99</v>
      </c>
    </row>
    <row r="62" spans="1:6" s="46" customFormat="1" ht="24.75" customHeight="1">
      <c r="A62" s="174">
        <f t="shared" si="0"/>
        <v>52</v>
      </c>
      <c r="B62" s="136" t="s">
        <v>192</v>
      </c>
      <c r="C62" s="135" t="s">
        <v>202</v>
      </c>
      <c r="D62" s="135" t="s">
        <v>207</v>
      </c>
      <c r="E62" s="135" t="s">
        <v>206</v>
      </c>
      <c r="F62" s="177">
        <v>492.7</v>
      </c>
    </row>
    <row r="63" spans="1:6" ht="27" customHeight="1">
      <c r="A63" s="174">
        <f t="shared" si="0"/>
        <v>53</v>
      </c>
      <c r="B63" s="136" t="s">
        <v>193</v>
      </c>
      <c r="C63" s="135" t="s">
        <v>202</v>
      </c>
      <c r="D63" s="135" t="s">
        <v>182</v>
      </c>
      <c r="E63" s="135" t="s">
        <v>206</v>
      </c>
      <c r="F63" s="177">
        <v>492.7</v>
      </c>
    </row>
    <row r="64" spans="1:6" ht="27" customHeight="1">
      <c r="A64" s="174">
        <f t="shared" si="0"/>
        <v>54</v>
      </c>
      <c r="B64" s="136" t="s">
        <v>9</v>
      </c>
      <c r="C64" s="135" t="s">
        <v>383</v>
      </c>
      <c r="D64" s="135"/>
      <c r="E64" s="135" t="s">
        <v>206</v>
      </c>
      <c r="F64" s="177">
        <v>597.54</v>
      </c>
    </row>
    <row r="65" spans="1:6" ht="27" customHeight="1">
      <c r="A65" s="174">
        <f t="shared" si="0"/>
        <v>55</v>
      </c>
      <c r="B65" s="136" t="s">
        <v>9</v>
      </c>
      <c r="C65" s="135" t="s">
        <v>383</v>
      </c>
      <c r="D65" s="135" t="s">
        <v>203</v>
      </c>
      <c r="E65" s="135" t="s">
        <v>206</v>
      </c>
      <c r="F65" s="177">
        <v>597.54</v>
      </c>
    </row>
    <row r="66" spans="1:6" ht="27" customHeight="1">
      <c r="A66" s="174">
        <f t="shared" si="0"/>
        <v>56</v>
      </c>
      <c r="B66" s="136" t="s">
        <v>189</v>
      </c>
      <c r="C66" s="135" t="s">
        <v>383</v>
      </c>
      <c r="D66" s="135" t="s">
        <v>83</v>
      </c>
      <c r="E66" s="135" t="s">
        <v>206</v>
      </c>
      <c r="F66" s="177">
        <v>597.54</v>
      </c>
    </row>
    <row r="67" spans="1:6" ht="40.5" customHeight="1">
      <c r="A67" s="174">
        <f t="shared" si="0"/>
        <v>57</v>
      </c>
      <c r="B67" s="136" t="s">
        <v>276</v>
      </c>
      <c r="C67" s="135" t="s">
        <v>210</v>
      </c>
      <c r="D67" s="135"/>
      <c r="E67" s="135" t="s">
        <v>212</v>
      </c>
      <c r="F67" s="177">
        <v>5</v>
      </c>
    </row>
    <row r="68" spans="1:6" ht="17.25" customHeight="1">
      <c r="A68" s="174">
        <f t="shared" si="0"/>
        <v>58</v>
      </c>
      <c r="B68" s="136" t="s">
        <v>194</v>
      </c>
      <c r="C68" s="135" t="s">
        <v>210</v>
      </c>
      <c r="D68" s="135" t="s">
        <v>208</v>
      </c>
      <c r="E68" s="135" t="s">
        <v>212</v>
      </c>
      <c r="F68" s="177">
        <v>5</v>
      </c>
    </row>
    <row r="69" spans="1:6" ht="12.75">
      <c r="A69" s="211">
        <f t="shared" si="0"/>
        <v>59</v>
      </c>
      <c r="B69" s="212" t="s">
        <v>195</v>
      </c>
      <c r="C69" s="213" t="s">
        <v>210</v>
      </c>
      <c r="D69" s="213" t="s">
        <v>211</v>
      </c>
      <c r="E69" s="213" t="s">
        <v>212</v>
      </c>
      <c r="F69" s="214">
        <v>5</v>
      </c>
    </row>
    <row r="70" spans="1:6" ht="13.5" thickBot="1">
      <c r="A70" s="422" t="s">
        <v>156</v>
      </c>
      <c r="B70" s="423"/>
      <c r="C70" s="423"/>
      <c r="D70" s="423"/>
      <c r="E70" s="423"/>
      <c r="F70" s="210">
        <f>F46+F41+F11</f>
        <v>4935.38</v>
      </c>
    </row>
    <row r="71" spans="1:6" ht="12.75">
      <c r="A71" s="43"/>
      <c r="B71" s="43"/>
      <c r="C71" s="44"/>
      <c r="E71" s="43"/>
      <c r="F71" s="146"/>
    </row>
    <row r="72" spans="1:5" ht="12.75">
      <c r="A72" s="43"/>
      <c r="B72" s="43"/>
      <c r="C72" s="44"/>
      <c r="E72" s="43"/>
    </row>
    <row r="73" spans="1:5" ht="12.75">
      <c r="A73" s="43"/>
      <c r="B73" s="43"/>
      <c r="C73" s="44"/>
      <c r="E73" s="43"/>
    </row>
    <row r="74" spans="1:5" ht="12.75">
      <c r="A74" s="43"/>
      <c r="B74" s="43"/>
      <c r="C74" s="44"/>
      <c r="E74" s="43"/>
    </row>
    <row r="75" spans="1:5" ht="12.75">
      <c r="A75" s="43"/>
      <c r="B75" s="43"/>
      <c r="C75" s="44"/>
      <c r="E75" s="43"/>
    </row>
    <row r="76" spans="1:5" ht="12.75">
      <c r="A76" s="43"/>
      <c r="B76" s="43"/>
      <c r="C76" s="44"/>
      <c r="E76" s="43"/>
    </row>
    <row r="77" spans="1:5" ht="12.75">
      <c r="A77" s="43"/>
      <c r="B77" s="43"/>
      <c r="C77" s="44"/>
      <c r="E77" s="43"/>
    </row>
    <row r="78" spans="1:5" ht="12.75">
      <c r="A78" s="43"/>
      <c r="B78" s="43"/>
      <c r="C78" s="44"/>
      <c r="E78" s="43"/>
    </row>
    <row r="79" spans="1:5" ht="12.75">
      <c r="A79" s="43"/>
      <c r="B79" s="43"/>
      <c r="C79" s="44"/>
      <c r="E79" s="43"/>
    </row>
    <row r="80" spans="1:5" ht="12.75">
      <c r="A80" s="43"/>
      <c r="B80" s="43"/>
      <c r="C80" s="44"/>
      <c r="E80" s="43"/>
    </row>
    <row r="81" spans="1:5" ht="12.75">
      <c r="A81" s="43"/>
      <c r="B81" s="43"/>
      <c r="C81" s="44"/>
      <c r="E81" s="43"/>
    </row>
    <row r="82" spans="1:8" s="42" customFormat="1" ht="12.75">
      <c r="A82" s="43"/>
      <c r="B82" s="43"/>
      <c r="C82" s="44"/>
      <c r="E82" s="43"/>
      <c r="F82" s="39"/>
      <c r="G82" s="39"/>
      <c r="H82" s="39"/>
    </row>
    <row r="83" spans="1:8" s="42" customFormat="1" ht="12.75">
      <c r="A83" s="43"/>
      <c r="B83" s="43"/>
      <c r="C83" s="44"/>
      <c r="E83" s="43"/>
      <c r="F83" s="39"/>
      <c r="G83" s="39"/>
      <c r="H83" s="39"/>
    </row>
    <row r="84" spans="1:8" s="42" customFormat="1" ht="12.75">
      <c r="A84" s="43"/>
      <c r="B84" s="43"/>
      <c r="C84" s="44"/>
      <c r="E84" s="43"/>
      <c r="F84" s="39"/>
      <c r="G84" s="39"/>
      <c r="H84" s="39"/>
    </row>
    <row r="85" spans="1:8" s="42" customFormat="1" ht="12.75">
      <c r="A85" s="43"/>
      <c r="B85" s="43"/>
      <c r="C85" s="44"/>
      <c r="E85" s="43"/>
      <c r="F85" s="39"/>
      <c r="G85" s="39"/>
      <c r="H85" s="39"/>
    </row>
    <row r="86" spans="1:8" s="42" customFormat="1" ht="12.75">
      <c r="A86" s="43"/>
      <c r="B86" s="43"/>
      <c r="C86" s="44"/>
      <c r="E86" s="43"/>
      <c r="F86" s="39"/>
      <c r="G86" s="39"/>
      <c r="H86" s="39"/>
    </row>
    <row r="87" spans="1:8" s="42" customFormat="1" ht="12.75">
      <c r="A87" s="43"/>
      <c r="B87" s="43"/>
      <c r="C87" s="44"/>
      <c r="E87" s="43"/>
      <c r="F87" s="39"/>
      <c r="G87" s="39"/>
      <c r="H87" s="39"/>
    </row>
    <row r="88" spans="1:8" s="42" customFormat="1" ht="12.75">
      <c r="A88" s="43"/>
      <c r="B88" s="43"/>
      <c r="C88" s="44"/>
      <c r="E88" s="43"/>
      <c r="F88" s="39"/>
      <c r="G88" s="39"/>
      <c r="H88" s="39"/>
    </row>
    <row r="89" spans="1:8" s="42" customFormat="1" ht="12.75">
      <c r="A89" s="43"/>
      <c r="B89" s="43"/>
      <c r="C89" s="44"/>
      <c r="E89" s="43"/>
      <c r="F89" s="39"/>
      <c r="G89" s="39"/>
      <c r="H89" s="39"/>
    </row>
    <row r="90" spans="1:8" s="42" customFormat="1" ht="12.75">
      <c r="A90" s="43"/>
      <c r="B90" s="43"/>
      <c r="C90" s="44"/>
      <c r="E90" s="43"/>
      <c r="F90" s="39"/>
      <c r="G90" s="39"/>
      <c r="H90" s="39"/>
    </row>
    <row r="91" spans="1:8" s="42" customFormat="1" ht="12.75">
      <c r="A91" s="43"/>
      <c r="B91" s="43"/>
      <c r="C91" s="44"/>
      <c r="E91" s="43"/>
      <c r="F91" s="39"/>
      <c r="G91" s="39"/>
      <c r="H91" s="39"/>
    </row>
    <row r="92" spans="1:8" s="42" customFormat="1" ht="12.75">
      <c r="A92" s="43"/>
      <c r="B92" s="43"/>
      <c r="C92" s="44"/>
      <c r="E92" s="43"/>
      <c r="F92" s="39"/>
      <c r="G92" s="39"/>
      <c r="H92" s="39"/>
    </row>
    <row r="93" spans="1:8" s="42" customFormat="1" ht="12.75">
      <c r="A93" s="43"/>
      <c r="B93" s="43"/>
      <c r="C93" s="44"/>
      <c r="E93" s="43"/>
      <c r="F93" s="39"/>
      <c r="G93" s="39"/>
      <c r="H93" s="39"/>
    </row>
    <row r="94" spans="1:8" s="42" customFormat="1" ht="12.75">
      <c r="A94" s="43"/>
      <c r="B94" s="43"/>
      <c r="C94" s="44"/>
      <c r="E94" s="43"/>
      <c r="F94" s="39"/>
      <c r="G94" s="39"/>
      <c r="H94" s="39"/>
    </row>
    <row r="95" spans="1:8" s="42" customFormat="1" ht="12.75">
      <c r="A95" s="43"/>
      <c r="B95" s="43"/>
      <c r="C95" s="44"/>
      <c r="E95" s="43"/>
      <c r="F95" s="39"/>
      <c r="G95" s="39"/>
      <c r="H95" s="39"/>
    </row>
    <row r="96" spans="1:8" s="42" customFormat="1" ht="12.75">
      <c r="A96" s="43"/>
      <c r="B96" s="43"/>
      <c r="C96" s="44"/>
      <c r="E96" s="43"/>
      <c r="F96" s="39"/>
      <c r="G96" s="39"/>
      <c r="H96" s="39"/>
    </row>
    <row r="97" spans="1:8" s="42" customFormat="1" ht="12.75">
      <c r="A97" s="43"/>
      <c r="B97" s="43"/>
      <c r="C97" s="44"/>
      <c r="E97" s="43"/>
      <c r="F97" s="39"/>
      <c r="G97" s="39"/>
      <c r="H97" s="39"/>
    </row>
    <row r="98" spans="1:8" s="42" customFormat="1" ht="12.75">
      <c r="A98" s="43"/>
      <c r="B98" s="43"/>
      <c r="C98" s="44"/>
      <c r="E98" s="43"/>
      <c r="F98" s="39"/>
      <c r="G98" s="39"/>
      <c r="H98" s="39"/>
    </row>
    <row r="99" spans="1:8" s="42" customFormat="1" ht="12.75">
      <c r="A99" s="43"/>
      <c r="B99" s="43"/>
      <c r="C99" s="44"/>
      <c r="E99" s="43"/>
      <c r="F99" s="39"/>
      <c r="G99" s="39"/>
      <c r="H99" s="39"/>
    </row>
    <row r="100" spans="1:8" s="42" customFormat="1" ht="12.75">
      <c r="A100" s="43"/>
      <c r="B100" s="43"/>
      <c r="C100" s="44"/>
      <c r="E100" s="43"/>
      <c r="F100" s="39"/>
      <c r="G100" s="39"/>
      <c r="H100" s="39"/>
    </row>
    <row r="101" spans="1:8" s="42" customFormat="1" ht="12.75">
      <c r="A101" s="43"/>
      <c r="B101" s="43"/>
      <c r="C101" s="44"/>
      <c r="E101" s="43"/>
      <c r="F101" s="39"/>
      <c r="G101" s="39"/>
      <c r="H101" s="39"/>
    </row>
    <row r="102" spans="1:8" s="42" customFormat="1" ht="12.75">
      <c r="A102" s="43"/>
      <c r="B102" s="43"/>
      <c r="C102" s="44"/>
      <c r="E102" s="43"/>
      <c r="F102" s="39"/>
      <c r="G102" s="39"/>
      <c r="H102" s="39"/>
    </row>
    <row r="103" spans="1:8" s="42" customFormat="1" ht="12.75">
      <c r="A103" s="43"/>
      <c r="B103" s="43"/>
      <c r="C103" s="44"/>
      <c r="E103" s="43"/>
      <c r="F103" s="39"/>
      <c r="G103" s="39"/>
      <c r="H103" s="39"/>
    </row>
    <row r="104" spans="1:8" s="42" customFormat="1" ht="12.75">
      <c r="A104" s="43"/>
      <c r="B104" s="43"/>
      <c r="C104" s="44"/>
      <c r="E104" s="43"/>
      <c r="F104" s="39"/>
      <c r="G104" s="39"/>
      <c r="H104" s="39"/>
    </row>
    <row r="105" spans="1:8" s="42" customFormat="1" ht="12.75">
      <c r="A105" s="43"/>
      <c r="B105" s="43"/>
      <c r="C105" s="44"/>
      <c r="E105" s="43"/>
      <c r="F105" s="39"/>
      <c r="G105" s="39"/>
      <c r="H105" s="39"/>
    </row>
    <row r="106" spans="1:8" s="42" customFormat="1" ht="12.75">
      <c r="A106" s="43"/>
      <c r="B106" s="43"/>
      <c r="C106" s="44"/>
      <c r="E106" s="43"/>
      <c r="F106" s="39"/>
      <c r="G106" s="39"/>
      <c r="H106" s="39"/>
    </row>
    <row r="107" spans="1:8" s="42" customFormat="1" ht="12.75">
      <c r="A107" s="43"/>
      <c r="B107" s="43"/>
      <c r="C107" s="44"/>
      <c r="E107" s="43"/>
      <c r="F107" s="39"/>
      <c r="G107" s="39"/>
      <c r="H107" s="39"/>
    </row>
    <row r="108" spans="1:8" s="42" customFormat="1" ht="12.75">
      <c r="A108" s="43"/>
      <c r="B108" s="43"/>
      <c r="C108" s="44"/>
      <c r="E108" s="43"/>
      <c r="F108" s="39"/>
      <c r="G108" s="39"/>
      <c r="H108" s="39"/>
    </row>
    <row r="109" spans="1:8" s="42" customFormat="1" ht="12.75">
      <c r="A109" s="43"/>
      <c r="B109" s="43"/>
      <c r="C109" s="44"/>
      <c r="E109" s="43"/>
      <c r="F109" s="39"/>
      <c r="G109" s="39"/>
      <c r="H109" s="39"/>
    </row>
    <row r="110" spans="1:8" s="42" customFormat="1" ht="12.75">
      <c r="A110" s="43"/>
      <c r="B110" s="43"/>
      <c r="C110" s="44"/>
      <c r="E110" s="43"/>
      <c r="F110" s="39"/>
      <c r="G110" s="39"/>
      <c r="H110" s="39"/>
    </row>
    <row r="111" spans="1:8" s="42" customFormat="1" ht="12.75">
      <c r="A111" s="43"/>
      <c r="B111" s="43"/>
      <c r="C111" s="44"/>
      <c r="E111" s="43"/>
      <c r="F111" s="39"/>
      <c r="G111" s="39"/>
      <c r="H111" s="39"/>
    </row>
    <row r="112" spans="1:8" s="42" customFormat="1" ht="12.75">
      <c r="A112" s="43"/>
      <c r="B112" s="43"/>
      <c r="C112" s="44"/>
      <c r="E112" s="43"/>
      <c r="F112" s="39"/>
      <c r="G112" s="39"/>
      <c r="H112" s="39"/>
    </row>
    <row r="113" spans="1:8" s="42" customFormat="1" ht="12.75">
      <c r="A113" s="43"/>
      <c r="B113" s="43"/>
      <c r="C113" s="44"/>
      <c r="E113" s="43"/>
      <c r="F113" s="39"/>
      <c r="G113" s="39"/>
      <c r="H113" s="39"/>
    </row>
    <row r="114" spans="1:8" s="42" customFormat="1" ht="12.75">
      <c r="A114" s="43"/>
      <c r="B114" s="43"/>
      <c r="C114" s="44"/>
      <c r="E114" s="43"/>
      <c r="F114" s="39"/>
      <c r="G114" s="39"/>
      <c r="H114" s="39"/>
    </row>
    <row r="115" spans="1:8" s="42" customFormat="1" ht="12.75">
      <c r="A115" s="43"/>
      <c r="B115" s="43"/>
      <c r="C115" s="44"/>
      <c r="E115" s="43"/>
      <c r="F115" s="39"/>
      <c r="G115" s="39"/>
      <c r="H115" s="39"/>
    </row>
    <row r="116" spans="1:8" s="42" customFormat="1" ht="12.75">
      <c r="A116" s="43"/>
      <c r="B116" s="43"/>
      <c r="C116" s="44"/>
      <c r="E116" s="43"/>
      <c r="F116" s="39"/>
      <c r="G116" s="39"/>
      <c r="H116" s="39"/>
    </row>
    <row r="117" spans="1:8" s="42" customFormat="1" ht="12.75">
      <c r="A117" s="43"/>
      <c r="B117" s="43"/>
      <c r="C117" s="44"/>
      <c r="E117" s="43"/>
      <c r="F117" s="39"/>
      <c r="G117" s="39"/>
      <c r="H117" s="39"/>
    </row>
    <row r="118" spans="1:8" s="42" customFormat="1" ht="12.75">
      <c r="A118" s="43"/>
      <c r="B118" s="43"/>
      <c r="C118" s="44"/>
      <c r="E118" s="43"/>
      <c r="F118" s="39"/>
      <c r="G118" s="39"/>
      <c r="H118" s="39"/>
    </row>
    <row r="119" spans="1:8" s="42" customFormat="1" ht="12.75">
      <c r="A119" s="43"/>
      <c r="B119" s="43"/>
      <c r="C119" s="44"/>
      <c r="E119" s="43"/>
      <c r="F119" s="39"/>
      <c r="G119" s="39"/>
      <c r="H119" s="39"/>
    </row>
    <row r="120" spans="1:8" s="42" customFormat="1" ht="12.75">
      <c r="A120" s="43"/>
      <c r="B120" s="43"/>
      <c r="C120" s="44"/>
      <c r="E120" s="43"/>
      <c r="F120" s="39"/>
      <c r="G120" s="39"/>
      <c r="H120" s="39"/>
    </row>
    <row r="121" spans="1:8" s="42" customFormat="1" ht="12.75">
      <c r="A121" s="43"/>
      <c r="B121" s="43"/>
      <c r="C121" s="44"/>
      <c r="E121" s="43"/>
      <c r="F121" s="39"/>
      <c r="G121" s="39"/>
      <c r="H121" s="39"/>
    </row>
    <row r="122" spans="1:8" s="42" customFormat="1" ht="12.75">
      <c r="A122" s="43"/>
      <c r="B122" s="43"/>
      <c r="C122" s="44"/>
      <c r="E122" s="43"/>
      <c r="F122" s="39"/>
      <c r="G122" s="39"/>
      <c r="H122" s="39"/>
    </row>
    <row r="123" spans="1:8" s="42" customFormat="1" ht="12.75">
      <c r="A123" s="43"/>
      <c r="B123" s="43"/>
      <c r="C123" s="44"/>
      <c r="E123" s="43"/>
      <c r="F123" s="39"/>
      <c r="G123" s="39"/>
      <c r="H123" s="39"/>
    </row>
    <row r="124" spans="1:8" s="42" customFormat="1" ht="12.75">
      <c r="A124" s="43"/>
      <c r="B124" s="43"/>
      <c r="C124" s="44"/>
      <c r="E124" s="43"/>
      <c r="F124" s="39"/>
      <c r="G124" s="39"/>
      <c r="H124" s="39"/>
    </row>
    <row r="125" spans="1:8" s="42" customFormat="1" ht="12.75">
      <c r="A125" s="43"/>
      <c r="B125" s="43"/>
      <c r="C125" s="44"/>
      <c r="E125" s="43"/>
      <c r="F125" s="39"/>
      <c r="G125" s="39"/>
      <c r="H125" s="39"/>
    </row>
    <row r="126" spans="1:8" s="42" customFormat="1" ht="12.75">
      <c r="A126" s="43"/>
      <c r="B126" s="43"/>
      <c r="C126" s="44"/>
      <c r="E126" s="43"/>
      <c r="F126" s="39"/>
      <c r="G126" s="39"/>
      <c r="H126" s="39"/>
    </row>
    <row r="127" spans="1:8" s="42" customFormat="1" ht="12.75">
      <c r="A127" s="43"/>
      <c r="B127" s="43"/>
      <c r="C127" s="44"/>
      <c r="E127" s="43"/>
      <c r="F127" s="39"/>
      <c r="G127" s="39"/>
      <c r="H127" s="39"/>
    </row>
    <row r="128" spans="1:8" s="42" customFormat="1" ht="12.75">
      <c r="A128" s="43"/>
      <c r="B128" s="43"/>
      <c r="C128" s="44"/>
      <c r="E128" s="43"/>
      <c r="F128" s="39"/>
      <c r="G128" s="39"/>
      <c r="H128" s="39"/>
    </row>
    <row r="129" spans="1:8" s="42" customFormat="1" ht="12.75">
      <c r="A129" s="43"/>
      <c r="B129" s="43"/>
      <c r="C129" s="44"/>
      <c r="E129" s="43"/>
      <c r="F129" s="39"/>
      <c r="G129" s="39"/>
      <c r="H129" s="39"/>
    </row>
    <row r="130" spans="1:8" s="42" customFormat="1" ht="12.75">
      <c r="A130" s="43"/>
      <c r="B130" s="43"/>
      <c r="C130" s="44"/>
      <c r="E130" s="43"/>
      <c r="F130" s="39"/>
      <c r="G130" s="39"/>
      <c r="H130" s="39"/>
    </row>
    <row r="131" spans="1:8" s="42" customFormat="1" ht="12.75">
      <c r="A131" s="43"/>
      <c r="B131" s="43"/>
      <c r="C131" s="44"/>
      <c r="E131" s="43"/>
      <c r="F131" s="39"/>
      <c r="G131" s="39"/>
      <c r="H131" s="39"/>
    </row>
    <row r="132" spans="1:8" s="42" customFormat="1" ht="12.75">
      <c r="A132" s="43"/>
      <c r="B132" s="43"/>
      <c r="C132" s="44"/>
      <c r="E132" s="43"/>
      <c r="F132" s="39"/>
      <c r="G132" s="39"/>
      <c r="H132" s="39"/>
    </row>
    <row r="133" spans="1:8" s="42" customFormat="1" ht="12.75">
      <c r="A133" s="43"/>
      <c r="B133" s="43"/>
      <c r="C133" s="44"/>
      <c r="E133" s="43"/>
      <c r="F133" s="39"/>
      <c r="G133" s="39"/>
      <c r="H133" s="39"/>
    </row>
    <row r="134" spans="1:8" s="42" customFormat="1" ht="12.75">
      <c r="A134" s="43"/>
      <c r="B134" s="43"/>
      <c r="C134" s="44"/>
      <c r="E134" s="43"/>
      <c r="F134" s="39"/>
      <c r="G134" s="39"/>
      <c r="H134" s="39"/>
    </row>
    <row r="135" spans="1:8" s="42" customFormat="1" ht="12.75">
      <c r="A135" s="43"/>
      <c r="B135" s="43"/>
      <c r="C135" s="44"/>
      <c r="E135" s="43"/>
      <c r="F135" s="39"/>
      <c r="G135" s="39"/>
      <c r="H135" s="39"/>
    </row>
    <row r="136" spans="1:8" s="42" customFormat="1" ht="12.75">
      <c r="A136" s="43"/>
      <c r="B136" s="43"/>
      <c r="C136" s="44"/>
      <c r="E136" s="43"/>
      <c r="F136" s="39"/>
      <c r="G136" s="39"/>
      <c r="H136" s="39"/>
    </row>
    <row r="137" spans="1:8" s="42" customFormat="1" ht="12.75">
      <c r="A137" s="43"/>
      <c r="B137" s="43"/>
      <c r="C137" s="44"/>
      <c r="E137" s="43"/>
      <c r="F137" s="39"/>
      <c r="G137" s="39"/>
      <c r="H137" s="39"/>
    </row>
    <row r="138" spans="1:8" s="42" customFormat="1" ht="12.75">
      <c r="A138" s="43"/>
      <c r="B138" s="43"/>
      <c r="C138" s="44"/>
      <c r="E138" s="43"/>
      <c r="F138" s="39"/>
      <c r="G138" s="39"/>
      <c r="H138" s="39"/>
    </row>
    <row r="139" spans="1:8" s="42" customFormat="1" ht="12.75">
      <c r="A139" s="43"/>
      <c r="B139" s="43"/>
      <c r="C139" s="44"/>
      <c r="E139" s="43"/>
      <c r="F139" s="39"/>
      <c r="G139" s="39"/>
      <c r="H139" s="39"/>
    </row>
    <row r="140" spans="1:8" s="42" customFormat="1" ht="12.75">
      <c r="A140" s="43"/>
      <c r="B140" s="43"/>
      <c r="C140" s="44"/>
      <c r="E140" s="43"/>
      <c r="F140" s="39"/>
      <c r="G140" s="39"/>
      <c r="H140" s="39"/>
    </row>
    <row r="141" spans="1:8" s="42" customFormat="1" ht="12.75">
      <c r="A141" s="43"/>
      <c r="B141" s="43"/>
      <c r="C141" s="44"/>
      <c r="E141" s="43"/>
      <c r="F141" s="39"/>
      <c r="G141" s="39"/>
      <c r="H141" s="39"/>
    </row>
    <row r="142" spans="1:8" s="42" customFormat="1" ht="12.75">
      <c r="A142" s="43"/>
      <c r="B142" s="43"/>
      <c r="C142" s="44"/>
      <c r="E142" s="43"/>
      <c r="F142" s="39"/>
      <c r="G142" s="39"/>
      <c r="H142" s="39"/>
    </row>
    <row r="143" spans="1:8" s="42" customFormat="1" ht="12.75">
      <c r="A143" s="43"/>
      <c r="B143" s="43"/>
      <c r="C143" s="44"/>
      <c r="E143" s="43"/>
      <c r="F143" s="39"/>
      <c r="G143" s="39"/>
      <c r="H143" s="39"/>
    </row>
    <row r="144" spans="1:8" s="42" customFormat="1" ht="12.75">
      <c r="A144" s="43"/>
      <c r="B144" s="43"/>
      <c r="C144" s="44"/>
      <c r="E144" s="43"/>
      <c r="F144" s="39"/>
      <c r="G144" s="39"/>
      <c r="H144" s="39"/>
    </row>
    <row r="145" spans="1:8" s="42" customFormat="1" ht="12.75">
      <c r="A145" s="43"/>
      <c r="B145" s="43"/>
      <c r="C145" s="44"/>
      <c r="E145" s="43"/>
      <c r="F145" s="39"/>
      <c r="G145" s="39"/>
      <c r="H145" s="39"/>
    </row>
    <row r="146" spans="1:8" s="42" customFormat="1" ht="12.75">
      <c r="A146" s="43"/>
      <c r="B146" s="43"/>
      <c r="C146" s="44"/>
      <c r="E146" s="43"/>
      <c r="F146" s="39"/>
      <c r="G146" s="39"/>
      <c r="H146" s="39"/>
    </row>
    <row r="147" spans="1:8" s="42" customFormat="1" ht="12.75">
      <c r="A147" s="43"/>
      <c r="B147" s="43"/>
      <c r="C147" s="44"/>
      <c r="E147" s="43"/>
      <c r="F147" s="39"/>
      <c r="G147" s="39"/>
      <c r="H147" s="39"/>
    </row>
    <row r="148" spans="1:8" s="42" customFormat="1" ht="12.75">
      <c r="A148" s="43"/>
      <c r="B148" s="43"/>
      <c r="C148" s="44"/>
      <c r="E148" s="43"/>
      <c r="F148" s="39"/>
      <c r="G148" s="39"/>
      <c r="H148" s="39"/>
    </row>
    <row r="149" spans="1:8" s="42" customFormat="1" ht="12.75">
      <c r="A149" s="43"/>
      <c r="B149" s="43"/>
      <c r="C149" s="44"/>
      <c r="E149" s="43"/>
      <c r="F149" s="39"/>
      <c r="G149" s="39"/>
      <c r="H149" s="39"/>
    </row>
    <row r="150" spans="1:8" s="42" customFormat="1" ht="12.75">
      <c r="A150" s="43"/>
      <c r="B150" s="43"/>
      <c r="C150" s="44"/>
      <c r="E150" s="43"/>
      <c r="F150" s="39"/>
      <c r="G150" s="39"/>
      <c r="H150" s="39"/>
    </row>
  </sheetData>
  <sheetProtection/>
  <mergeCells count="13">
    <mergeCell ref="C5:F5"/>
    <mergeCell ref="F8:F9"/>
    <mergeCell ref="C1:F1"/>
    <mergeCell ref="C3:F3"/>
    <mergeCell ref="C4:F4"/>
    <mergeCell ref="B2:F2"/>
    <mergeCell ref="A70:E70"/>
    <mergeCell ref="A8:A9"/>
    <mergeCell ref="A6:F6"/>
    <mergeCell ref="B8:B9"/>
    <mergeCell ref="C8:C9"/>
    <mergeCell ref="D8:D9"/>
    <mergeCell ref="E8:E9"/>
  </mergeCells>
  <conditionalFormatting sqref="F72:F65536 F6:F8 A11:A69">
    <cfRule type="cellIs" priority="2" dxfId="5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r:id="rId1"/>
  <rowBreaks count="2" manualBreakCount="2">
    <brk id="34" max="5" man="1"/>
    <brk id="59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1"/>
  <sheetViews>
    <sheetView view="pageBreakPreview" zoomScaleSheetLayoutView="100" zoomScalePageLayoutView="0" workbookViewId="0" topLeftCell="A73">
      <selection activeCell="G13" sqref="G13"/>
    </sheetView>
  </sheetViews>
  <sheetFormatPr defaultColWidth="9.00390625" defaultRowHeight="12.75"/>
  <cols>
    <col min="1" max="1" width="5.375" style="39" customWidth="1"/>
    <col min="2" max="2" width="40.75390625" style="39" customWidth="1"/>
    <col min="3" max="3" width="10.125" style="40" customWidth="1"/>
    <col min="4" max="4" width="6.625" style="42" customWidth="1"/>
    <col min="5" max="5" width="7.375" style="39" customWidth="1"/>
    <col min="6" max="6" width="9.625" style="39" customWidth="1"/>
    <col min="7" max="7" width="8.00390625" style="39" customWidth="1"/>
    <col min="8" max="8" width="9.125" style="40" customWidth="1"/>
    <col min="9" max="16384" width="9.125" style="39" customWidth="1"/>
  </cols>
  <sheetData>
    <row r="1" spans="3:7" ht="12.75" customHeight="1">
      <c r="C1" s="39"/>
      <c r="D1" s="41"/>
      <c r="E1" s="434" t="s">
        <v>296</v>
      </c>
      <c r="F1" s="434"/>
      <c r="G1" s="434"/>
    </row>
    <row r="2" spans="3:7" ht="12.75" customHeight="1">
      <c r="C2" s="39"/>
      <c r="D2" s="424" t="s">
        <v>363</v>
      </c>
      <c r="E2" s="424"/>
      <c r="F2" s="424"/>
      <c r="G2" s="424"/>
    </row>
    <row r="3" spans="3:7" ht="16.5" customHeight="1">
      <c r="C3" s="39"/>
      <c r="D3" s="3"/>
      <c r="E3" s="435" t="s">
        <v>179</v>
      </c>
      <c r="F3" s="435"/>
      <c r="G3" s="435"/>
    </row>
    <row r="4" spans="3:7" ht="12.75" customHeight="1">
      <c r="C4" s="39"/>
      <c r="D4" s="39"/>
      <c r="E4" s="435" t="s">
        <v>438</v>
      </c>
      <c r="F4" s="435"/>
      <c r="G4" s="435"/>
    </row>
    <row r="6" spans="1:7" ht="94.5" customHeight="1">
      <c r="A6" s="420" t="s">
        <v>372</v>
      </c>
      <c r="B6" s="420"/>
      <c r="C6" s="420"/>
      <c r="D6" s="420"/>
      <c r="E6" s="420"/>
      <c r="F6" s="420"/>
      <c r="G6" s="420"/>
    </row>
    <row r="7" spans="1:5" ht="13.5" thickBot="1">
      <c r="A7" s="43"/>
      <c r="B7" s="43"/>
      <c r="C7" s="44"/>
      <c r="E7" s="43"/>
    </row>
    <row r="8" spans="1:8" s="45" customFormat="1" ht="22.5" customHeight="1">
      <c r="A8" s="425" t="s">
        <v>11</v>
      </c>
      <c r="B8" s="404" t="s">
        <v>128</v>
      </c>
      <c r="C8" s="404" t="s">
        <v>159</v>
      </c>
      <c r="D8" s="404" t="s">
        <v>160</v>
      </c>
      <c r="E8" s="404" t="s">
        <v>158</v>
      </c>
      <c r="F8" s="404" t="s">
        <v>295</v>
      </c>
      <c r="G8" s="406" t="s">
        <v>440</v>
      </c>
      <c r="H8" s="65"/>
    </row>
    <row r="9" spans="1:8" s="45" customFormat="1" ht="24.75" customHeight="1">
      <c r="A9" s="426"/>
      <c r="B9" s="405"/>
      <c r="C9" s="405"/>
      <c r="D9" s="405"/>
      <c r="E9" s="405"/>
      <c r="F9" s="405"/>
      <c r="G9" s="407"/>
      <c r="H9" s="65"/>
    </row>
    <row r="10" spans="1:8" s="321" customFormat="1" ht="11.25" customHeight="1">
      <c r="A10" s="322"/>
      <c r="B10" s="319">
        <v>1</v>
      </c>
      <c r="C10" s="319">
        <v>2</v>
      </c>
      <c r="D10" s="319">
        <v>3</v>
      </c>
      <c r="E10" s="319">
        <v>4</v>
      </c>
      <c r="F10" s="319">
        <v>5</v>
      </c>
      <c r="G10" s="320">
        <v>6</v>
      </c>
      <c r="H10" s="323"/>
    </row>
    <row r="11" spans="1:9" s="48" customFormat="1" ht="63.75" customHeight="1">
      <c r="A11" s="198">
        <v>1</v>
      </c>
      <c r="B11" s="199" t="s">
        <v>403</v>
      </c>
      <c r="C11" s="200" t="s">
        <v>279</v>
      </c>
      <c r="D11" s="200"/>
      <c r="E11" s="200"/>
      <c r="F11" s="201">
        <f>F12+F25+F29</f>
        <v>545.12</v>
      </c>
      <c r="G11" s="202">
        <f>G12+G25+G29</f>
        <v>559.12</v>
      </c>
      <c r="H11" s="66"/>
      <c r="I11" s="64"/>
    </row>
    <row r="12" spans="1:7" ht="33" customHeight="1">
      <c r="A12" s="174">
        <f>A11+1</f>
        <v>2</v>
      </c>
      <c r="B12" s="147" t="s">
        <v>289</v>
      </c>
      <c r="C12" s="135" t="s">
        <v>290</v>
      </c>
      <c r="D12" s="135" t="s">
        <v>200</v>
      </c>
      <c r="E12" s="135" t="s">
        <v>172</v>
      </c>
      <c r="F12" s="148">
        <f>F13+F16+F19+F22</f>
        <v>253.53</v>
      </c>
      <c r="G12" s="175">
        <f>G13+G16+G19+G22</f>
        <v>283.53</v>
      </c>
    </row>
    <row r="13" spans="1:7" ht="90.75" customHeight="1">
      <c r="A13" s="174">
        <f aca="true" t="shared" si="0" ref="A13:A70">A12+1</f>
        <v>3</v>
      </c>
      <c r="B13" s="144" t="s">
        <v>392</v>
      </c>
      <c r="C13" s="135" t="s">
        <v>291</v>
      </c>
      <c r="D13" s="135"/>
      <c r="E13" s="135" t="s">
        <v>172</v>
      </c>
      <c r="F13" s="148">
        <f>F14</f>
        <v>193.53</v>
      </c>
      <c r="G13" s="175">
        <f>G14</f>
        <v>223.53</v>
      </c>
    </row>
    <row r="14" spans="1:7" ht="25.5">
      <c r="A14" s="174">
        <f t="shared" si="0"/>
        <v>4</v>
      </c>
      <c r="B14" s="147" t="s">
        <v>192</v>
      </c>
      <c r="C14" s="135" t="s">
        <v>291</v>
      </c>
      <c r="D14" s="135" t="s">
        <v>207</v>
      </c>
      <c r="E14" s="135" t="s">
        <v>172</v>
      </c>
      <c r="F14" s="148">
        <f>F15</f>
        <v>193.53</v>
      </c>
      <c r="G14" s="175">
        <f>G15</f>
        <v>223.53</v>
      </c>
    </row>
    <row r="15" spans="1:7" ht="38.25">
      <c r="A15" s="174">
        <f t="shared" si="0"/>
        <v>5</v>
      </c>
      <c r="B15" s="147" t="s">
        <v>193</v>
      </c>
      <c r="C15" s="135" t="s">
        <v>291</v>
      </c>
      <c r="D15" s="135" t="s">
        <v>182</v>
      </c>
      <c r="E15" s="135" t="s">
        <v>172</v>
      </c>
      <c r="F15" s="148">
        <v>193.53</v>
      </c>
      <c r="G15" s="175">
        <v>223.53</v>
      </c>
    </row>
    <row r="16" spans="1:7" ht="102">
      <c r="A16" s="174">
        <f t="shared" si="0"/>
        <v>6</v>
      </c>
      <c r="B16" s="144" t="s">
        <v>5</v>
      </c>
      <c r="C16" s="135" t="s">
        <v>291</v>
      </c>
      <c r="D16" s="135"/>
      <c r="E16" s="135" t="s">
        <v>172</v>
      </c>
      <c r="F16" s="148">
        <f aca="true" t="shared" si="1" ref="F16:G23">F17</f>
        <v>15</v>
      </c>
      <c r="G16" s="175">
        <f t="shared" si="1"/>
        <v>15</v>
      </c>
    </row>
    <row r="17" spans="1:7" ht="25.5">
      <c r="A17" s="174">
        <f t="shared" si="0"/>
        <v>7</v>
      </c>
      <c r="B17" s="147" t="s">
        <v>192</v>
      </c>
      <c r="C17" s="135" t="s">
        <v>291</v>
      </c>
      <c r="D17" s="135" t="s">
        <v>207</v>
      </c>
      <c r="E17" s="135" t="s">
        <v>172</v>
      </c>
      <c r="F17" s="148">
        <f t="shared" si="1"/>
        <v>15</v>
      </c>
      <c r="G17" s="175">
        <f t="shared" si="1"/>
        <v>15</v>
      </c>
    </row>
    <row r="18" spans="1:7" ht="38.25">
      <c r="A18" s="174">
        <f t="shared" si="0"/>
        <v>8</v>
      </c>
      <c r="B18" s="147" t="s">
        <v>193</v>
      </c>
      <c r="C18" s="135" t="s">
        <v>291</v>
      </c>
      <c r="D18" s="135" t="s">
        <v>182</v>
      </c>
      <c r="E18" s="135" t="s">
        <v>172</v>
      </c>
      <c r="F18" s="148">
        <v>15</v>
      </c>
      <c r="G18" s="175">
        <v>15</v>
      </c>
    </row>
    <row r="19" spans="1:7" ht="89.25">
      <c r="A19" s="174">
        <f t="shared" si="0"/>
        <v>9</v>
      </c>
      <c r="B19" s="144" t="s">
        <v>394</v>
      </c>
      <c r="C19" s="135" t="s">
        <v>291</v>
      </c>
      <c r="D19" s="135"/>
      <c r="E19" s="135" t="s">
        <v>172</v>
      </c>
      <c r="F19" s="148">
        <f t="shared" si="1"/>
        <v>10</v>
      </c>
      <c r="G19" s="175">
        <f t="shared" si="1"/>
        <v>10</v>
      </c>
    </row>
    <row r="20" spans="1:7" ht="25.5">
      <c r="A20" s="174">
        <f t="shared" si="0"/>
        <v>10</v>
      </c>
      <c r="B20" s="147" t="s">
        <v>192</v>
      </c>
      <c r="C20" s="135" t="s">
        <v>291</v>
      </c>
      <c r="D20" s="135" t="s">
        <v>207</v>
      </c>
      <c r="E20" s="135" t="s">
        <v>172</v>
      </c>
      <c r="F20" s="148">
        <f t="shared" si="1"/>
        <v>10</v>
      </c>
      <c r="G20" s="175">
        <f t="shared" si="1"/>
        <v>10</v>
      </c>
    </row>
    <row r="21" spans="1:7" ht="38.25">
      <c r="A21" s="174">
        <f t="shared" si="0"/>
        <v>11</v>
      </c>
      <c r="B21" s="147" t="s">
        <v>193</v>
      </c>
      <c r="C21" s="135" t="s">
        <v>291</v>
      </c>
      <c r="D21" s="135" t="s">
        <v>182</v>
      </c>
      <c r="E21" s="135" t="s">
        <v>172</v>
      </c>
      <c r="F21" s="148">
        <v>10</v>
      </c>
      <c r="G21" s="175">
        <v>10</v>
      </c>
    </row>
    <row r="22" spans="1:7" ht="89.25">
      <c r="A22" s="174">
        <f t="shared" si="0"/>
        <v>12</v>
      </c>
      <c r="B22" s="144" t="s">
        <v>387</v>
      </c>
      <c r="C22" s="135" t="s">
        <v>291</v>
      </c>
      <c r="D22" s="135"/>
      <c r="E22" s="135" t="s">
        <v>172</v>
      </c>
      <c r="F22" s="148">
        <f t="shared" si="1"/>
        <v>35</v>
      </c>
      <c r="G22" s="175">
        <f t="shared" si="1"/>
        <v>35</v>
      </c>
    </row>
    <row r="23" spans="1:7" ht="25.5">
      <c r="A23" s="174">
        <f t="shared" si="0"/>
        <v>13</v>
      </c>
      <c r="B23" s="147" t="s">
        <v>192</v>
      </c>
      <c r="C23" s="135" t="s">
        <v>291</v>
      </c>
      <c r="D23" s="135" t="s">
        <v>207</v>
      </c>
      <c r="E23" s="135" t="s">
        <v>172</v>
      </c>
      <c r="F23" s="148">
        <f t="shared" si="1"/>
        <v>35</v>
      </c>
      <c r="G23" s="175">
        <f t="shared" si="1"/>
        <v>35</v>
      </c>
    </row>
    <row r="24" spans="1:7" ht="38.25">
      <c r="A24" s="174">
        <f t="shared" si="0"/>
        <v>14</v>
      </c>
      <c r="B24" s="147" t="s">
        <v>193</v>
      </c>
      <c r="C24" s="135" t="s">
        <v>291</v>
      </c>
      <c r="D24" s="135" t="s">
        <v>182</v>
      </c>
      <c r="E24" s="135" t="s">
        <v>172</v>
      </c>
      <c r="F24" s="148">
        <v>35</v>
      </c>
      <c r="G24" s="175">
        <v>35</v>
      </c>
    </row>
    <row r="25" spans="1:7" ht="25.5">
      <c r="A25" s="174">
        <f t="shared" si="0"/>
        <v>15</v>
      </c>
      <c r="B25" s="144" t="s">
        <v>285</v>
      </c>
      <c r="C25" s="135" t="s">
        <v>286</v>
      </c>
      <c r="D25" s="135"/>
      <c r="E25" s="135"/>
      <c r="F25" s="149">
        <f aca="true" t="shared" si="2" ref="F25:G27">F26</f>
        <v>100.6</v>
      </c>
      <c r="G25" s="176">
        <f t="shared" si="2"/>
        <v>84.6</v>
      </c>
    </row>
    <row r="26" spans="1:7" ht="102">
      <c r="A26" s="174">
        <f t="shared" si="0"/>
        <v>16</v>
      </c>
      <c r="B26" s="147" t="s">
        <v>7</v>
      </c>
      <c r="C26" s="135" t="s">
        <v>288</v>
      </c>
      <c r="D26" s="135"/>
      <c r="E26" s="135" t="s">
        <v>174</v>
      </c>
      <c r="F26" s="148">
        <f t="shared" si="2"/>
        <v>100.6</v>
      </c>
      <c r="G26" s="175">
        <f t="shared" si="2"/>
        <v>84.6</v>
      </c>
    </row>
    <row r="27" spans="1:7" ht="39.75" customHeight="1">
      <c r="A27" s="174">
        <f t="shared" si="0"/>
        <v>17</v>
      </c>
      <c r="B27" s="147" t="s">
        <v>192</v>
      </c>
      <c r="C27" s="135" t="s">
        <v>288</v>
      </c>
      <c r="D27" s="135" t="s">
        <v>207</v>
      </c>
      <c r="E27" s="135" t="s">
        <v>174</v>
      </c>
      <c r="F27" s="148">
        <f t="shared" si="2"/>
        <v>100.6</v>
      </c>
      <c r="G27" s="175">
        <f t="shared" si="2"/>
        <v>84.6</v>
      </c>
    </row>
    <row r="28" spans="1:7" ht="38.25">
      <c r="A28" s="174">
        <f t="shared" si="0"/>
        <v>18</v>
      </c>
      <c r="B28" s="147" t="s">
        <v>193</v>
      </c>
      <c r="C28" s="135" t="s">
        <v>288</v>
      </c>
      <c r="D28" s="135" t="s">
        <v>182</v>
      </c>
      <c r="E28" s="135" t="s">
        <v>174</v>
      </c>
      <c r="F28" s="148">
        <v>100.6</v>
      </c>
      <c r="G28" s="175">
        <v>84.6</v>
      </c>
    </row>
    <row r="29" spans="1:9" ht="43.5" customHeight="1">
      <c r="A29" s="174">
        <f t="shared" si="0"/>
        <v>19</v>
      </c>
      <c r="B29" s="144" t="s">
        <v>280</v>
      </c>
      <c r="C29" s="135" t="s">
        <v>281</v>
      </c>
      <c r="D29" s="135"/>
      <c r="E29" s="135"/>
      <c r="F29" s="149">
        <f>F30+F33+F38</f>
        <v>190.99</v>
      </c>
      <c r="G29" s="176">
        <f>G30+G33+G38</f>
        <v>190.99</v>
      </c>
      <c r="H29" s="67"/>
      <c r="I29" s="42"/>
    </row>
    <row r="30" spans="1:7" ht="46.5" customHeight="1">
      <c r="A30" s="174">
        <f t="shared" si="0"/>
        <v>20</v>
      </c>
      <c r="B30" s="144" t="s">
        <v>6</v>
      </c>
      <c r="C30" s="135" t="s">
        <v>292</v>
      </c>
      <c r="D30" s="132"/>
      <c r="E30" s="135" t="s">
        <v>173</v>
      </c>
      <c r="F30" s="148">
        <v>20</v>
      </c>
      <c r="G30" s="175">
        <v>20</v>
      </c>
    </row>
    <row r="31" spans="1:7" ht="25.5">
      <c r="A31" s="174">
        <f t="shared" si="0"/>
        <v>21</v>
      </c>
      <c r="B31" s="147" t="s">
        <v>192</v>
      </c>
      <c r="C31" s="135" t="s">
        <v>292</v>
      </c>
      <c r="D31" s="135" t="s">
        <v>207</v>
      </c>
      <c r="E31" s="135" t="s">
        <v>173</v>
      </c>
      <c r="F31" s="148">
        <v>20</v>
      </c>
      <c r="G31" s="175">
        <v>20</v>
      </c>
    </row>
    <row r="32" spans="1:8" s="49" customFormat="1" ht="28.5" customHeight="1">
      <c r="A32" s="174">
        <f t="shared" si="0"/>
        <v>22</v>
      </c>
      <c r="B32" s="147" t="s">
        <v>193</v>
      </c>
      <c r="C32" s="135" t="s">
        <v>292</v>
      </c>
      <c r="D32" s="135" t="s">
        <v>182</v>
      </c>
      <c r="E32" s="135" t="s">
        <v>173</v>
      </c>
      <c r="F32" s="148">
        <v>20</v>
      </c>
      <c r="G32" s="175">
        <v>20</v>
      </c>
      <c r="H32" s="68"/>
    </row>
    <row r="33" spans="1:7" ht="28.5" customHeight="1">
      <c r="A33" s="174">
        <f t="shared" si="0"/>
        <v>23</v>
      </c>
      <c r="B33" s="144" t="s">
        <v>385</v>
      </c>
      <c r="C33" s="135" t="s">
        <v>282</v>
      </c>
      <c r="D33" s="135"/>
      <c r="E33" s="135" t="s">
        <v>171</v>
      </c>
      <c r="F33" s="148">
        <v>167.99</v>
      </c>
      <c r="G33" s="175">
        <v>167.99</v>
      </c>
    </row>
    <row r="34" spans="1:7" ht="22.5" customHeight="1">
      <c r="A34" s="174">
        <f t="shared" si="0"/>
        <v>24</v>
      </c>
      <c r="B34" s="147" t="s">
        <v>188</v>
      </c>
      <c r="C34" s="135" t="s">
        <v>282</v>
      </c>
      <c r="D34" s="135" t="s">
        <v>203</v>
      </c>
      <c r="E34" s="135" t="s">
        <v>171</v>
      </c>
      <c r="F34" s="148">
        <v>49.65</v>
      </c>
      <c r="G34" s="175">
        <v>49.65</v>
      </c>
    </row>
    <row r="35" spans="1:7" ht="19.5" customHeight="1">
      <c r="A35" s="174">
        <f t="shared" si="0"/>
        <v>25</v>
      </c>
      <c r="B35" s="147" t="s">
        <v>189</v>
      </c>
      <c r="C35" s="135" t="s">
        <v>282</v>
      </c>
      <c r="D35" s="135" t="s">
        <v>83</v>
      </c>
      <c r="E35" s="135" t="s">
        <v>171</v>
      </c>
      <c r="F35" s="148">
        <v>49.65</v>
      </c>
      <c r="G35" s="175">
        <v>49.65</v>
      </c>
    </row>
    <row r="36" spans="1:8" s="46" customFormat="1" ht="25.5" customHeight="1">
      <c r="A36" s="174">
        <f t="shared" si="0"/>
        <v>26</v>
      </c>
      <c r="B36" s="147" t="s">
        <v>192</v>
      </c>
      <c r="C36" s="135" t="s">
        <v>282</v>
      </c>
      <c r="D36" s="135" t="s">
        <v>207</v>
      </c>
      <c r="E36" s="135" t="s">
        <v>171</v>
      </c>
      <c r="F36" s="148">
        <v>118.34</v>
      </c>
      <c r="G36" s="175">
        <v>118.34</v>
      </c>
      <c r="H36" s="69"/>
    </row>
    <row r="37" spans="1:7" ht="38.25">
      <c r="A37" s="174">
        <f t="shared" si="0"/>
        <v>27</v>
      </c>
      <c r="B37" s="147" t="s">
        <v>193</v>
      </c>
      <c r="C37" s="135" t="s">
        <v>282</v>
      </c>
      <c r="D37" s="135" t="s">
        <v>182</v>
      </c>
      <c r="E37" s="135" t="s">
        <v>171</v>
      </c>
      <c r="F37" s="148">
        <v>118.34</v>
      </c>
      <c r="G37" s="175">
        <v>118.34</v>
      </c>
    </row>
    <row r="38" spans="1:8" s="48" customFormat="1" ht="102">
      <c r="A38" s="174">
        <f t="shared" si="0"/>
        <v>28</v>
      </c>
      <c r="B38" s="144" t="s">
        <v>398</v>
      </c>
      <c r="C38" s="135" t="s">
        <v>293</v>
      </c>
      <c r="D38" s="132"/>
      <c r="E38" s="135" t="s">
        <v>173</v>
      </c>
      <c r="F38" s="148">
        <v>3</v>
      </c>
      <c r="G38" s="175">
        <v>3</v>
      </c>
      <c r="H38" s="70"/>
    </row>
    <row r="39" spans="1:7" ht="24.75" customHeight="1">
      <c r="A39" s="174">
        <f t="shared" si="0"/>
        <v>29</v>
      </c>
      <c r="B39" s="147" t="s">
        <v>192</v>
      </c>
      <c r="C39" s="135" t="s">
        <v>293</v>
      </c>
      <c r="D39" s="135" t="s">
        <v>207</v>
      </c>
      <c r="E39" s="135" t="s">
        <v>173</v>
      </c>
      <c r="F39" s="148">
        <v>3</v>
      </c>
      <c r="G39" s="175">
        <v>3</v>
      </c>
    </row>
    <row r="40" spans="1:8" s="49" customFormat="1" ht="42" customHeight="1">
      <c r="A40" s="174">
        <f t="shared" si="0"/>
        <v>30</v>
      </c>
      <c r="B40" s="147" t="s">
        <v>193</v>
      </c>
      <c r="C40" s="135" t="s">
        <v>293</v>
      </c>
      <c r="D40" s="135" t="s">
        <v>182</v>
      </c>
      <c r="E40" s="135" t="s">
        <v>173</v>
      </c>
      <c r="F40" s="148">
        <v>3</v>
      </c>
      <c r="G40" s="175">
        <v>3</v>
      </c>
      <c r="H40" s="68"/>
    </row>
    <row r="41" spans="1:8" s="46" customFormat="1" ht="29.25" customHeight="1">
      <c r="A41" s="174">
        <f t="shared" si="0"/>
        <v>31</v>
      </c>
      <c r="B41" s="150" t="s">
        <v>228</v>
      </c>
      <c r="C41" s="132" t="s">
        <v>220</v>
      </c>
      <c r="D41" s="132" t="s">
        <v>200</v>
      </c>
      <c r="E41" s="132"/>
      <c r="F41" s="149">
        <v>1477.1</v>
      </c>
      <c r="G41" s="176">
        <v>1506.8</v>
      </c>
      <c r="H41" s="69"/>
    </row>
    <row r="42" spans="1:8" s="49" customFormat="1" ht="22.5" customHeight="1">
      <c r="A42" s="174">
        <f t="shared" si="0"/>
        <v>32</v>
      </c>
      <c r="B42" s="147" t="s">
        <v>221</v>
      </c>
      <c r="C42" s="135" t="s">
        <v>222</v>
      </c>
      <c r="D42" s="135" t="s">
        <v>200</v>
      </c>
      <c r="E42" s="135" t="s">
        <v>229</v>
      </c>
      <c r="F42" s="148">
        <v>1477.1</v>
      </c>
      <c r="G42" s="175">
        <v>1506.8</v>
      </c>
      <c r="H42" s="68"/>
    </row>
    <row r="43" spans="1:7" ht="51">
      <c r="A43" s="174">
        <f t="shared" si="0"/>
        <v>33</v>
      </c>
      <c r="B43" s="147" t="s">
        <v>231</v>
      </c>
      <c r="C43" s="135" t="s">
        <v>223</v>
      </c>
      <c r="D43" s="135" t="s">
        <v>200</v>
      </c>
      <c r="E43" s="135" t="s">
        <v>229</v>
      </c>
      <c r="F43" s="148">
        <v>1477.1</v>
      </c>
      <c r="G43" s="175">
        <v>1506.8</v>
      </c>
    </row>
    <row r="44" spans="1:7" ht="44.25" customHeight="1">
      <c r="A44" s="174">
        <f t="shared" si="0"/>
        <v>34</v>
      </c>
      <c r="B44" s="147" t="s">
        <v>224</v>
      </c>
      <c r="C44" s="135" t="s">
        <v>223</v>
      </c>
      <c r="D44" s="135" t="s">
        <v>225</v>
      </c>
      <c r="E44" s="135" t="s">
        <v>229</v>
      </c>
      <c r="F44" s="148">
        <v>1477.1</v>
      </c>
      <c r="G44" s="175">
        <v>1506.8</v>
      </c>
    </row>
    <row r="45" spans="1:7" ht="12.75">
      <c r="A45" s="174">
        <f t="shared" si="0"/>
        <v>35</v>
      </c>
      <c r="B45" s="147" t="s">
        <v>226</v>
      </c>
      <c r="C45" s="135" t="s">
        <v>223</v>
      </c>
      <c r="D45" s="135" t="s">
        <v>227</v>
      </c>
      <c r="E45" s="135" t="s">
        <v>229</v>
      </c>
      <c r="F45" s="148">
        <v>1477.1</v>
      </c>
      <c r="G45" s="175">
        <v>1506.8</v>
      </c>
    </row>
    <row r="46" spans="1:9" s="48" customFormat="1" ht="35.25" customHeight="1">
      <c r="A46" s="174">
        <f t="shared" si="0"/>
        <v>36</v>
      </c>
      <c r="B46" s="150" t="s">
        <v>271</v>
      </c>
      <c r="C46" s="132" t="s">
        <v>199</v>
      </c>
      <c r="D46" s="132"/>
      <c r="E46" s="132"/>
      <c r="F46" s="149">
        <f>F47</f>
        <v>2401.56</v>
      </c>
      <c r="G46" s="176">
        <f>G47</f>
        <v>2408.27</v>
      </c>
      <c r="H46" s="66"/>
      <c r="I46" s="64"/>
    </row>
    <row r="47" spans="1:9" ht="32.25" customHeight="1">
      <c r="A47" s="174">
        <f t="shared" si="0"/>
        <v>37</v>
      </c>
      <c r="B47" s="147" t="s">
        <v>272</v>
      </c>
      <c r="C47" s="135" t="s">
        <v>201</v>
      </c>
      <c r="D47" s="135"/>
      <c r="E47" s="135"/>
      <c r="F47" s="148">
        <f>F48+F53+F56+F59+F67+F64</f>
        <v>2401.56</v>
      </c>
      <c r="G47" s="175">
        <f>G48+G53+G56+G59+G67+G64</f>
        <v>2408.27</v>
      </c>
      <c r="H47" s="67"/>
      <c r="I47" s="42"/>
    </row>
    <row r="48" spans="1:8" ht="76.5" customHeight="1">
      <c r="A48" s="174">
        <f t="shared" si="0"/>
        <v>38</v>
      </c>
      <c r="B48" s="147" t="s">
        <v>328</v>
      </c>
      <c r="C48" s="135" t="s">
        <v>213</v>
      </c>
      <c r="D48" s="135" t="s">
        <v>200</v>
      </c>
      <c r="E48" s="135" t="s">
        <v>215</v>
      </c>
      <c r="F48" s="148">
        <v>55.4</v>
      </c>
      <c r="G48" s="175">
        <v>52.1</v>
      </c>
      <c r="H48" s="40" t="s">
        <v>384</v>
      </c>
    </row>
    <row r="49" spans="1:7" ht="78.75" customHeight="1">
      <c r="A49" s="174">
        <f t="shared" si="0"/>
        <v>39</v>
      </c>
      <c r="B49" s="147" t="s">
        <v>188</v>
      </c>
      <c r="C49" s="135" t="s">
        <v>213</v>
      </c>
      <c r="D49" s="135" t="s">
        <v>203</v>
      </c>
      <c r="E49" s="135" t="s">
        <v>215</v>
      </c>
      <c r="F49" s="148">
        <v>49.3</v>
      </c>
      <c r="G49" s="175">
        <v>49.3</v>
      </c>
    </row>
    <row r="50" spans="1:7" ht="39.75" customHeight="1">
      <c r="A50" s="174">
        <f t="shared" si="0"/>
        <v>40</v>
      </c>
      <c r="B50" s="147" t="s">
        <v>189</v>
      </c>
      <c r="C50" s="135" t="s">
        <v>213</v>
      </c>
      <c r="D50" s="135" t="s">
        <v>83</v>
      </c>
      <c r="E50" s="135" t="s">
        <v>215</v>
      </c>
      <c r="F50" s="148">
        <v>49.3</v>
      </c>
      <c r="G50" s="175">
        <v>49.3</v>
      </c>
    </row>
    <row r="51" spans="1:7" ht="35.25" customHeight="1">
      <c r="A51" s="174">
        <f t="shared" si="0"/>
        <v>41</v>
      </c>
      <c r="B51" s="147" t="s">
        <v>192</v>
      </c>
      <c r="C51" s="135" t="s">
        <v>213</v>
      </c>
      <c r="D51" s="135" t="s">
        <v>207</v>
      </c>
      <c r="E51" s="135" t="s">
        <v>215</v>
      </c>
      <c r="F51" s="148">
        <v>6.1</v>
      </c>
      <c r="G51" s="175">
        <v>2.8</v>
      </c>
    </row>
    <row r="52" spans="1:7" ht="48" customHeight="1">
      <c r="A52" s="174">
        <f t="shared" si="0"/>
        <v>42</v>
      </c>
      <c r="B52" s="147" t="s">
        <v>193</v>
      </c>
      <c r="C52" s="135" t="s">
        <v>213</v>
      </c>
      <c r="D52" s="135" t="s">
        <v>182</v>
      </c>
      <c r="E52" s="135" t="s">
        <v>215</v>
      </c>
      <c r="F52" s="148">
        <v>6.1</v>
      </c>
      <c r="G52" s="175">
        <v>2.8</v>
      </c>
    </row>
    <row r="53" spans="1:8" s="49" customFormat="1" ht="82.5" customHeight="1">
      <c r="A53" s="174">
        <f t="shared" si="0"/>
        <v>43</v>
      </c>
      <c r="B53" s="147" t="s">
        <v>275</v>
      </c>
      <c r="C53" s="135" t="s">
        <v>209</v>
      </c>
      <c r="D53" s="135" t="s">
        <v>200</v>
      </c>
      <c r="E53" s="135" t="s">
        <v>206</v>
      </c>
      <c r="F53" s="148">
        <v>2.4</v>
      </c>
      <c r="G53" s="175">
        <v>2.4</v>
      </c>
      <c r="H53" s="68" t="s">
        <v>384</v>
      </c>
    </row>
    <row r="54" spans="1:7" ht="33.75" customHeight="1">
      <c r="A54" s="174">
        <f t="shared" si="0"/>
        <v>44</v>
      </c>
      <c r="B54" s="147" t="s">
        <v>192</v>
      </c>
      <c r="C54" s="135" t="s">
        <v>209</v>
      </c>
      <c r="D54" s="135" t="s">
        <v>207</v>
      </c>
      <c r="E54" s="135" t="s">
        <v>206</v>
      </c>
      <c r="F54" s="148">
        <v>2.4</v>
      </c>
      <c r="G54" s="175">
        <v>2.4</v>
      </c>
    </row>
    <row r="55" spans="1:7" ht="43.5" customHeight="1">
      <c r="A55" s="174">
        <f t="shared" si="0"/>
        <v>45</v>
      </c>
      <c r="B55" s="147" t="s">
        <v>193</v>
      </c>
      <c r="C55" s="135" t="s">
        <v>209</v>
      </c>
      <c r="D55" s="135" t="s">
        <v>182</v>
      </c>
      <c r="E55" s="135" t="s">
        <v>206</v>
      </c>
      <c r="F55" s="148">
        <v>2.4</v>
      </c>
      <c r="G55" s="175">
        <v>2.4</v>
      </c>
    </row>
    <row r="56" spans="1:8" ht="66" customHeight="1">
      <c r="A56" s="174">
        <f t="shared" si="0"/>
        <v>46</v>
      </c>
      <c r="B56" s="147" t="s">
        <v>187</v>
      </c>
      <c r="C56" s="135" t="s">
        <v>202</v>
      </c>
      <c r="D56" s="135" t="s">
        <v>200</v>
      </c>
      <c r="E56" s="135" t="s">
        <v>205</v>
      </c>
      <c r="F56" s="148">
        <v>466.82</v>
      </c>
      <c r="G56" s="175">
        <v>466.82</v>
      </c>
      <c r="H56" s="40" t="s">
        <v>384</v>
      </c>
    </row>
    <row r="57" spans="1:7" ht="69" customHeight="1">
      <c r="A57" s="174">
        <f t="shared" si="0"/>
        <v>47</v>
      </c>
      <c r="B57" s="147" t="s">
        <v>188</v>
      </c>
      <c r="C57" s="135" t="s">
        <v>202</v>
      </c>
      <c r="D57" s="135" t="s">
        <v>203</v>
      </c>
      <c r="E57" s="135" t="s">
        <v>205</v>
      </c>
      <c r="F57" s="148">
        <v>466.82</v>
      </c>
      <c r="G57" s="175">
        <v>466.82</v>
      </c>
    </row>
    <row r="58" spans="1:7" ht="36.75" customHeight="1">
      <c r="A58" s="174">
        <f t="shared" si="0"/>
        <v>48</v>
      </c>
      <c r="B58" s="147" t="s">
        <v>189</v>
      </c>
      <c r="C58" s="135" t="s">
        <v>202</v>
      </c>
      <c r="D58" s="135" t="s">
        <v>83</v>
      </c>
      <c r="E58" s="135" t="s">
        <v>205</v>
      </c>
      <c r="F58" s="148">
        <v>466.82</v>
      </c>
      <c r="G58" s="175">
        <v>466.82</v>
      </c>
    </row>
    <row r="59" spans="1:8" ht="59.25" customHeight="1">
      <c r="A59" s="174">
        <f t="shared" si="0"/>
        <v>49</v>
      </c>
      <c r="B59" s="147" t="s">
        <v>187</v>
      </c>
      <c r="C59" s="135" t="s">
        <v>202</v>
      </c>
      <c r="D59" s="135"/>
      <c r="E59" s="135" t="s">
        <v>206</v>
      </c>
      <c r="F59" s="148">
        <f>F60+F62</f>
        <v>1274.4</v>
      </c>
      <c r="G59" s="175">
        <f>G60+G62</f>
        <v>1284.41</v>
      </c>
      <c r="H59" s="40" t="s">
        <v>384</v>
      </c>
    </row>
    <row r="60" spans="1:7" ht="69" customHeight="1">
      <c r="A60" s="174">
        <f t="shared" si="0"/>
        <v>50</v>
      </c>
      <c r="B60" s="147" t="s">
        <v>188</v>
      </c>
      <c r="C60" s="135" t="s">
        <v>202</v>
      </c>
      <c r="D60" s="135" t="s">
        <v>203</v>
      </c>
      <c r="E60" s="135" t="s">
        <v>206</v>
      </c>
      <c r="F60" s="148">
        <v>1028.99</v>
      </c>
      <c r="G60" s="175">
        <v>1028.99</v>
      </c>
    </row>
    <row r="61" spans="1:7" ht="35.25" customHeight="1">
      <c r="A61" s="174">
        <f t="shared" si="0"/>
        <v>51</v>
      </c>
      <c r="B61" s="147" t="s">
        <v>189</v>
      </c>
      <c r="C61" s="135" t="s">
        <v>202</v>
      </c>
      <c r="D61" s="135" t="s">
        <v>83</v>
      </c>
      <c r="E61" s="135" t="s">
        <v>206</v>
      </c>
      <c r="F61" s="148">
        <v>1028.99</v>
      </c>
      <c r="G61" s="175">
        <v>1028.99</v>
      </c>
    </row>
    <row r="62" spans="1:7" ht="33.75" customHeight="1">
      <c r="A62" s="174">
        <f t="shared" si="0"/>
        <v>52</v>
      </c>
      <c r="B62" s="147" t="s">
        <v>192</v>
      </c>
      <c r="C62" s="135" t="s">
        <v>202</v>
      </c>
      <c r="D62" s="135" t="s">
        <v>207</v>
      </c>
      <c r="E62" s="135" t="s">
        <v>206</v>
      </c>
      <c r="F62" s="148">
        <v>245.41</v>
      </c>
      <c r="G62" s="175">
        <v>255.42</v>
      </c>
    </row>
    <row r="63" spans="1:8" s="46" customFormat="1" ht="42" customHeight="1">
      <c r="A63" s="174">
        <f t="shared" si="0"/>
        <v>53</v>
      </c>
      <c r="B63" s="147" t="s">
        <v>193</v>
      </c>
      <c r="C63" s="135" t="s">
        <v>202</v>
      </c>
      <c r="D63" s="135" t="s">
        <v>182</v>
      </c>
      <c r="E63" s="135" t="s">
        <v>206</v>
      </c>
      <c r="F63" s="148">
        <v>245.41</v>
      </c>
      <c r="G63" s="175">
        <v>255.42</v>
      </c>
      <c r="H63" s="69"/>
    </row>
    <row r="64" spans="1:8" s="46" customFormat="1" ht="42" customHeight="1">
      <c r="A64" s="174">
        <f t="shared" si="0"/>
        <v>54</v>
      </c>
      <c r="B64" s="136" t="s">
        <v>9</v>
      </c>
      <c r="C64" s="135" t="s">
        <v>383</v>
      </c>
      <c r="D64" s="135"/>
      <c r="E64" s="135" t="s">
        <v>206</v>
      </c>
      <c r="F64" s="137">
        <v>597.54</v>
      </c>
      <c r="G64" s="177">
        <v>597.54</v>
      </c>
      <c r="H64" s="69"/>
    </row>
    <row r="65" spans="1:8" s="46" customFormat="1" ht="42" customHeight="1">
      <c r="A65" s="174">
        <f t="shared" si="0"/>
        <v>55</v>
      </c>
      <c r="B65" s="136" t="s">
        <v>9</v>
      </c>
      <c r="C65" s="135" t="s">
        <v>383</v>
      </c>
      <c r="D65" s="135" t="s">
        <v>203</v>
      </c>
      <c r="E65" s="135" t="s">
        <v>206</v>
      </c>
      <c r="F65" s="137">
        <v>597.54</v>
      </c>
      <c r="G65" s="177">
        <v>597.54</v>
      </c>
      <c r="H65" s="69"/>
    </row>
    <row r="66" spans="1:8" s="46" customFormat="1" ht="42" customHeight="1">
      <c r="A66" s="174">
        <f t="shared" si="0"/>
        <v>56</v>
      </c>
      <c r="B66" s="136" t="s">
        <v>189</v>
      </c>
      <c r="C66" s="135" t="s">
        <v>383</v>
      </c>
      <c r="D66" s="135" t="s">
        <v>83</v>
      </c>
      <c r="E66" s="135" t="s">
        <v>206</v>
      </c>
      <c r="F66" s="137">
        <v>597.54</v>
      </c>
      <c r="G66" s="177">
        <v>597.54</v>
      </c>
      <c r="H66" s="69"/>
    </row>
    <row r="67" spans="1:8" ht="53.25" customHeight="1">
      <c r="A67" s="174">
        <f t="shared" si="0"/>
        <v>57</v>
      </c>
      <c r="B67" s="147" t="s">
        <v>276</v>
      </c>
      <c r="C67" s="135" t="s">
        <v>210</v>
      </c>
      <c r="D67" s="135"/>
      <c r="E67" s="135" t="s">
        <v>212</v>
      </c>
      <c r="F67" s="148">
        <v>5</v>
      </c>
      <c r="G67" s="175">
        <v>5</v>
      </c>
      <c r="H67" s="40" t="s">
        <v>384</v>
      </c>
    </row>
    <row r="68" spans="1:7" ht="32.25" customHeight="1">
      <c r="A68" s="174">
        <f t="shared" si="0"/>
        <v>58</v>
      </c>
      <c r="B68" s="147" t="s">
        <v>194</v>
      </c>
      <c r="C68" s="135" t="s">
        <v>210</v>
      </c>
      <c r="D68" s="135" t="s">
        <v>208</v>
      </c>
      <c r="E68" s="135" t="s">
        <v>212</v>
      </c>
      <c r="F68" s="148">
        <v>5</v>
      </c>
      <c r="G68" s="175">
        <v>5</v>
      </c>
    </row>
    <row r="69" spans="1:7" ht="27.75" customHeight="1">
      <c r="A69" s="174">
        <f t="shared" si="0"/>
        <v>59</v>
      </c>
      <c r="B69" s="147" t="s">
        <v>195</v>
      </c>
      <c r="C69" s="135" t="s">
        <v>210</v>
      </c>
      <c r="D69" s="135" t="s">
        <v>211</v>
      </c>
      <c r="E69" s="135" t="s">
        <v>212</v>
      </c>
      <c r="F69" s="148">
        <v>5</v>
      </c>
      <c r="G69" s="175">
        <v>5</v>
      </c>
    </row>
    <row r="70" spans="1:7" ht="27.75" customHeight="1">
      <c r="A70" s="174">
        <f t="shared" si="0"/>
        <v>60</v>
      </c>
      <c r="B70" s="136" t="s">
        <v>388</v>
      </c>
      <c r="C70" s="135"/>
      <c r="D70" s="135"/>
      <c r="E70" s="135"/>
      <c r="F70" s="137">
        <v>113.43</v>
      </c>
      <c r="G70" s="177">
        <v>235.48</v>
      </c>
    </row>
    <row r="71" spans="1:7" ht="13.5" thickBot="1">
      <c r="A71" s="436" t="s">
        <v>156</v>
      </c>
      <c r="B71" s="437"/>
      <c r="C71" s="437"/>
      <c r="D71" s="437"/>
      <c r="E71" s="437"/>
      <c r="F71" s="178">
        <f>F46+F41+F11+F70</f>
        <v>4537.21</v>
      </c>
      <c r="G71" s="179">
        <f>G46+G41+G11+G70</f>
        <v>4709.669999999999</v>
      </c>
    </row>
    <row r="72" spans="1:7" ht="12.75">
      <c r="A72" s="43"/>
      <c r="B72" s="43"/>
      <c r="C72" s="44"/>
      <c r="E72" s="203"/>
      <c r="F72" s="204"/>
      <c r="G72" s="204"/>
    </row>
    <row r="73" spans="1:7" ht="12.75">
      <c r="A73" s="43"/>
      <c r="B73" s="43"/>
      <c r="C73" s="44"/>
      <c r="E73" s="43"/>
      <c r="F73" s="42"/>
      <c r="G73" s="42"/>
    </row>
    <row r="74" spans="1:5" ht="12.75">
      <c r="A74" s="43"/>
      <c r="B74" s="43"/>
      <c r="C74" s="44"/>
      <c r="E74" s="43"/>
    </row>
    <row r="75" spans="1:5" ht="12.75">
      <c r="A75" s="43"/>
      <c r="B75" s="43"/>
      <c r="C75" s="44"/>
      <c r="E75" s="43"/>
    </row>
    <row r="76" spans="1:5" ht="12.75">
      <c r="A76" s="43"/>
      <c r="B76" s="43"/>
      <c r="C76" s="44"/>
      <c r="E76" s="43"/>
    </row>
    <row r="77" spans="1:5" ht="12.75">
      <c r="A77" s="43"/>
      <c r="B77" s="43"/>
      <c r="C77" s="44"/>
      <c r="E77" s="43"/>
    </row>
    <row r="78" spans="1:5" ht="12.75">
      <c r="A78" s="43"/>
      <c r="B78" s="43"/>
      <c r="C78" s="44"/>
      <c r="E78" s="43"/>
    </row>
    <row r="79" spans="1:5" ht="12.75">
      <c r="A79" s="43"/>
      <c r="B79" s="43"/>
      <c r="C79" s="44"/>
      <c r="E79" s="43"/>
    </row>
    <row r="80" spans="1:5" ht="12.75">
      <c r="A80" s="43"/>
      <c r="B80" s="43"/>
      <c r="C80" s="44"/>
      <c r="E80" s="43"/>
    </row>
    <row r="81" spans="1:5" ht="12.75">
      <c r="A81" s="43"/>
      <c r="B81" s="43"/>
      <c r="C81" s="44"/>
      <c r="E81" s="43"/>
    </row>
    <row r="82" spans="1:5" ht="12.75">
      <c r="A82" s="43"/>
      <c r="B82" s="43"/>
      <c r="C82" s="44"/>
      <c r="E82" s="43"/>
    </row>
    <row r="83" spans="1:8" s="42" customFormat="1" ht="12.75">
      <c r="A83" s="43"/>
      <c r="B83" s="43"/>
      <c r="C83" s="44"/>
      <c r="E83" s="43"/>
      <c r="F83" s="39"/>
      <c r="G83" s="39"/>
      <c r="H83" s="40"/>
    </row>
    <row r="84" spans="1:8" s="42" customFormat="1" ht="12.75">
      <c r="A84" s="43"/>
      <c r="B84" s="43"/>
      <c r="C84" s="44"/>
      <c r="E84" s="43"/>
      <c r="F84" s="39"/>
      <c r="G84" s="39"/>
      <c r="H84" s="40"/>
    </row>
    <row r="85" spans="1:8" s="42" customFormat="1" ht="12.75">
      <c r="A85" s="43"/>
      <c r="B85" s="43"/>
      <c r="C85" s="44"/>
      <c r="E85" s="43"/>
      <c r="F85" s="39"/>
      <c r="G85" s="39"/>
      <c r="H85" s="40"/>
    </row>
    <row r="86" spans="1:8" s="42" customFormat="1" ht="12.75">
      <c r="A86" s="43"/>
      <c r="B86" s="43"/>
      <c r="C86" s="44"/>
      <c r="E86" s="43"/>
      <c r="F86" s="39"/>
      <c r="G86" s="39"/>
      <c r="H86" s="40"/>
    </row>
    <row r="87" spans="1:8" s="42" customFormat="1" ht="12.75">
      <c r="A87" s="43"/>
      <c r="B87" s="43"/>
      <c r="C87" s="44"/>
      <c r="E87" s="43"/>
      <c r="F87" s="39"/>
      <c r="G87" s="39"/>
      <c r="H87" s="40"/>
    </row>
    <row r="88" spans="1:8" s="42" customFormat="1" ht="12.75">
      <c r="A88" s="43"/>
      <c r="B88" s="43"/>
      <c r="C88" s="44"/>
      <c r="E88" s="43"/>
      <c r="F88" s="39"/>
      <c r="G88" s="39"/>
      <c r="H88" s="40"/>
    </row>
    <row r="89" spans="1:8" s="42" customFormat="1" ht="12.75">
      <c r="A89" s="43"/>
      <c r="B89" s="43"/>
      <c r="C89" s="44"/>
      <c r="E89" s="43"/>
      <c r="F89" s="39"/>
      <c r="G89" s="39"/>
      <c r="H89" s="40"/>
    </row>
    <row r="90" spans="1:8" s="42" customFormat="1" ht="12.75">
      <c r="A90" s="43"/>
      <c r="B90" s="43"/>
      <c r="C90" s="44"/>
      <c r="E90" s="43"/>
      <c r="F90" s="39"/>
      <c r="G90" s="39"/>
      <c r="H90" s="40"/>
    </row>
    <row r="91" spans="1:8" s="42" customFormat="1" ht="12.75">
      <c r="A91" s="43"/>
      <c r="B91" s="43"/>
      <c r="C91" s="44"/>
      <c r="E91" s="43"/>
      <c r="F91" s="39"/>
      <c r="G91" s="39"/>
      <c r="H91" s="40"/>
    </row>
    <row r="92" spans="1:8" s="42" customFormat="1" ht="12.75">
      <c r="A92" s="43"/>
      <c r="B92" s="43"/>
      <c r="C92" s="44"/>
      <c r="E92" s="43"/>
      <c r="F92" s="39"/>
      <c r="G92" s="39"/>
      <c r="H92" s="40"/>
    </row>
    <row r="93" spans="1:8" s="42" customFormat="1" ht="12.75">
      <c r="A93" s="43"/>
      <c r="B93" s="43"/>
      <c r="C93" s="44"/>
      <c r="E93" s="43"/>
      <c r="F93" s="39"/>
      <c r="G93" s="39"/>
      <c r="H93" s="40"/>
    </row>
    <row r="94" spans="1:8" s="42" customFormat="1" ht="12.75">
      <c r="A94" s="43"/>
      <c r="B94" s="43"/>
      <c r="C94" s="44"/>
      <c r="E94" s="43"/>
      <c r="F94" s="39"/>
      <c r="G94" s="39"/>
      <c r="H94" s="40"/>
    </row>
    <row r="95" spans="1:8" s="42" customFormat="1" ht="12.75">
      <c r="A95" s="43"/>
      <c r="B95" s="43"/>
      <c r="C95" s="44"/>
      <c r="E95" s="43"/>
      <c r="F95" s="39"/>
      <c r="G95" s="39"/>
      <c r="H95" s="40"/>
    </row>
    <row r="96" spans="1:8" s="42" customFormat="1" ht="12.75">
      <c r="A96" s="43"/>
      <c r="B96" s="43"/>
      <c r="C96" s="44"/>
      <c r="E96" s="43"/>
      <c r="F96" s="39"/>
      <c r="G96" s="39"/>
      <c r="H96" s="40"/>
    </row>
    <row r="97" spans="1:8" s="42" customFormat="1" ht="12.75">
      <c r="A97" s="43"/>
      <c r="B97" s="43"/>
      <c r="C97" s="44"/>
      <c r="E97" s="43"/>
      <c r="F97" s="39"/>
      <c r="G97" s="39"/>
      <c r="H97" s="40"/>
    </row>
    <row r="98" spans="1:8" s="42" customFormat="1" ht="12.75">
      <c r="A98" s="43"/>
      <c r="B98" s="43"/>
      <c r="C98" s="44"/>
      <c r="E98" s="43"/>
      <c r="F98" s="39"/>
      <c r="G98" s="39"/>
      <c r="H98" s="40"/>
    </row>
    <row r="99" spans="1:8" s="42" customFormat="1" ht="12.75">
      <c r="A99" s="43"/>
      <c r="B99" s="43"/>
      <c r="C99" s="44"/>
      <c r="E99" s="43"/>
      <c r="F99" s="39"/>
      <c r="G99" s="39"/>
      <c r="H99" s="40"/>
    </row>
    <row r="100" spans="1:8" s="42" customFormat="1" ht="12.75">
      <c r="A100" s="43"/>
      <c r="B100" s="43"/>
      <c r="C100" s="44"/>
      <c r="E100" s="43"/>
      <c r="F100" s="39"/>
      <c r="G100" s="39"/>
      <c r="H100" s="40"/>
    </row>
    <row r="101" spans="1:8" s="42" customFormat="1" ht="12.75">
      <c r="A101" s="43"/>
      <c r="B101" s="43"/>
      <c r="C101" s="44"/>
      <c r="E101" s="43"/>
      <c r="F101" s="39"/>
      <c r="G101" s="39"/>
      <c r="H101" s="40"/>
    </row>
    <row r="102" spans="1:8" s="42" customFormat="1" ht="12.75">
      <c r="A102" s="43"/>
      <c r="B102" s="43"/>
      <c r="C102" s="44"/>
      <c r="E102" s="43"/>
      <c r="F102" s="39"/>
      <c r="G102" s="39"/>
      <c r="H102" s="40"/>
    </row>
    <row r="103" spans="1:8" s="42" customFormat="1" ht="12.75">
      <c r="A103" s="43"/>
      <c r="B103" s="43"/>
      <c r="C103" s="44"/>
      <c r="E103" s="43"/>
      <c r="F103" s="39"/>
      <c r="G103" s="39"/>
      <c r="H103" s="40"/>
    </row>
    <row r="104" spans="1:8" s="42" customFormat="1" ht="12.75">
      <c r="A104" s="43"/>
      <c r="B104" s="43"/>
      <c r="C104" s="44"/>
      <c r="E104" s="43"/>
      <c r="F104" s="39"/>
      <c r="G104" s="39"/>
      <c r="H104" s="40"/>
    </row>
    <row r="105" spans="1:8" s="42" customFormat="1" ht="12.75">
      <c r="A105" s="43"/>
      <c r="B105" s="43"/>
      <c r="C105" s="44"/>
      <c r="E105" s="43"/>
      <c r="F105" s="39"/>
      <c r="G105" s="39"/>
      <c r="H105" s="40"/>
    </row>
    <row r="106" spans="1:8" s="42" customFormat="1" ht="12.75">
      <c r="A106" s="43"/>
      <c r="B106" s="43"/>
      <c r="C106" s="44"/>
      <c r="E106" s="43"/>
      <c r="F106" s="39"/>
      <c r="G106" s="39"/>
      <c r="H106" s="40"/>
    </row>
    <row r="107" spans="1:8" s="42" customFormat="1" ht="12.75">
      <c r="A107" s="43"/>
      <c r="B107" s="43"/>
      <c r="C107" s="44"/>
      <c r="E107" s="43"/>
      <c r="F107" s="39"/>
      <c r="G107" s="39"/>
      <c r="H107" s="40"/>
    </row>
    <row r="108" spans="1:8" s="42" customFormat="1" ht="12.75">
      <c r="A108" s="43"/>
      <c r="B108" s="43"/>
      <c r="C108" s="44"/>
      <c r="E108" s="43"/>
      <c r="F108" s="39"/>
      <c r="G108" s="39"/>
      <c r="H108" s="40"/>
    </row>
    <row r="109" spans="1:8" s="42" customFormat="1" ht="12.75">
      <c r="A109" s="43"/>
      <c r="B109" s="43"/>
      <c r="C109" s="44"/>
      <c r="E109" s="43"/>
      <c r="F109" s="39"/>
      <c r="G109" s="39"/>
      <c r="H109" s="40"/>
    </row>
    <row r="110" spans="1:8" s="42" customFormat="1" ht="12.75">
      <c r="A110" s="43"/>
      <c r="B110" s="43"/>
      <c r="C110" s="44"/>
      <c r="E110" s="43"/>
      <c r="F110" s="39"/>
      <c r="G110" s="39"/>
      <c r="H110" s="40"/>
    </row>
    <row r="111" spans="1:8" s="42" customFormat="1" ht="12.75">
      <c r="A111" s="43"/>
      <c r="B111" s="43"/>
      <c r="C111" s="44"/>
      <c r="E111" s="43"/>
      <c r="F111" s="39"/>
      <c r="G111" s="39"/>
      <c r="H111" s="40"/>
    </row>
    <row r="112" spans="1:8" s="42" customFormat="1" ht="12.75">
      <c r="A112" s="43"/>
      <c r="B112" s="43"/>
      <c r="C112" s="44"/>
      <c r="E112" s="43"/>
      <c r="F112" s="39"/>
      <c r="G112" s="39"/>
      <c r="H112" s="40"/>
    </row>
    <row r="113" spans="1:8" s="42" customFormat="1" ht="12.75">
      <c r="A113" s="43"/>
      <c r="B113" s="43"/>
      <c r="C113" s="44"/>
      <c r="E113" s="43"/>
      <c r="F113" s="39"/>
      <c r="G113" s="39"/>
      <c r="H113" s="40"/>
    </row>
    <row r="114" spans="1:8" s="42" customFormat="1" ht="12.75">
      <c r="A114" s="43"/>
      <c r="B114" s="43"/>
      <c r="C114" s="44"/>
      <c r="E114" s="43"/>
      <c r="F114" s="39"/>
      <c r="G114" s="39"/>
      <c r="H114" s="40"/>
    </row>
    <row r="115" spans="1:8" s="42" customFormat="1" ht="12.75">
      <c r="A115" s="43"/>
      <c r="B115" s="43"/>
      <c r="C115" s="44"/>
      <c r="E115" s="43"/>
      <c r="F115" s="39"/>
      <c r="G115" s="39"/>
      <c r="H115" s="40"/>
    </row>
    <row r="116" spans="1:8" s="42" customFormat="1" ht="12.75">
      <c r="A116" s="43"/>
      <c r="B116" s="43"/>
      <c r="C116" s="44"/>
      <c r="E116" s="43"/>
      <c r="F116" s="39"/>
      <c r="G116" s="39"/>
      <c r="H116" s="40"/>
    </row>
    <row r="117" spans="1:8" s="42" customFormat="1" ht="12.75">
      <c r="A117" s="43"/>
      <c r="B117" s="43"/>
      <c r="C117" s="44"/>
      <c r="E117" s="43"/>
      <c r="F117" s="39"/>
      <c r="G117" s="39"/>
      <c r="H117" s="40"/>
    </row>
    <row r="118" spans="1:8" s="42" customFormat="1" ht="12.75">
      <c r="A118" s="43"/>
      <c r="B118" s="43"/>
      <c r="C118" s="44"/>
      <c r="E118" s="43"/>
      <c r="F118" s="39"/>
      <c r="G118" s="39"/>
      <c r="H118" s="40"/>
    </row>
    <row r="119" spans="1:8" s="42" customFormat="1" ht="12.75">
      <c r="A119" s="43"/>
      <c r="B119" s="43"/>
      <c r="C119" s="44"/>
      <c r="E119" s="43"/>
      <c r="F119" s="39"/>
      <c r="G119" s="39"/>
      <c r="H119" s="40"/>
    </row>
    <row r="120" spans="1:8" s="42" customFormat="1" ht="12.75">
      <c r="A120" s="43"/>
      <c r="B120" s="43"/>
      <c r="C120" s="44"/>
      <c r="E120" s="43"/>
      <c r="F120" s="39"/>
      <c r="G120" s="39"/>
      <c r="H120" s="40"/>
    </row>
    <row r="121" spans="1:8" s="42" customFormat="1" ht="12.75">
      <c r="A121" s="43"/>
      <c r="B121" s="43"/>
      <c r="C121" s="44"/>
      <c r="E121" s="43"/>
      <c r="F121" s="39"/>
      <c r="G121" s="39"/>
      <c r="H121" s="40"/>
    </row>
    <row r="122" spans="1:8" s="42" customFormat="1" ht="12.75">
      <c r="A122" s="43"/>
      <c r="B122" s="43"/>
      <c r="C122" s="44"/>
      <c r="E122" s="43"/>
      <c r="F122" s="39"/>
      <c r="G122" s="39"/>
      <c r="H122" s="40"/>
    </row>
    <row r="123" spans="1:8" s="42" customFormat="1" ht="12.75">
      <c r="A123" s="43"/>
      <c r="B123" s="43"/>
      <c r="C123" s="44"/>
      <c r="E123" s="43"/>
      <c r="F123" s="39"/>
      <c r="G123" s="39"/>
      <c r="H123" s="40"/>
    </row>
    <row r="124" spans="1:8" s="42" customFormat="1" ht="12.75">
      <c r="A124" s="43"/>
      <c r="B124" s="43"/>
      <c r="C124" s="44"/>
      <c r="E124" s="43"/>
      <c r="F124" s="39"/>
      <c r="G124" s="39"/>
      <c r="H124" s="40"/>
    </row>
    <row r="125" spans="1:8" s="42" customFormat="1" ht="12.75">
      <c r="A125" s="43"/>
      <c r="B125" s="43"/>
      <c r="C125" s="44"/>
      <c r="E125" s="43"/>
      <c r="F125" s="39"/>
      <c r="G125" s="39"/>
      <c r="H125" s="40"/>
    </row>
    <row r="126" spans="1:8" s="42" customFormat="1" ht="12.75">
      <c r="A126" s="43"/>
      <c r="B126" s="43"/>
      <c r="C126" s="44"/>
      <c r="E126" s="43"/>
      <c r="F126" s="39"/>
      <c r="G126" s="39"/>
      <c r="H126" s="40"/>
    </row>
    <row r="127" spans="1:8" s="42" customFormat="1" ht="12.75">
      <c r="A127" s="43"/>
      <c r="B127" s="43"/>
      <c r="C127" s="44"/>
      <c r="E127" s="43"/>
      <c r="F127" s="39"/>
      <c r="G127" s="39"/>
      <c r="H127" s="40"/>
    </row>
    <row r="128" spans="1:8" s="42" customFormat="1" ht="12.75">
      <c r="A128" s="43"/>
      <c r="B128" s="43"/>
      <c r="C128" s="44"/>
      <c r="E128" s="43"/>
      <c r="F128" s="39"/>
      <c r="G128" s="39"/>
      <c r="H128" s="40"/>
    </row>
    <row r="129" spans="1:8" s="42" customFormat="1" ht="12.75">
      <c r="A129" s="43"/>
      <c r="B129" s="43"/>
      <c r="C129" s="44"/>
      <c r="E129" s="43"/>
      <c r="F129" s="39"/>
      <c r="G129" s="39"/>
      <c r="H129" s="40"/>
    </row>
    <row r="130" spans="1:8" s="42" customFormat="1" ht="12.75">
      <c r="A130" s="43"/>
      <c r="B130" s="43"/>
      <c r="C130" s="44"/>
      <c r="E130" s="43"/>
      <c r="F130" s="39"/>
      <c r="G130" s="39"/>
      <c r="H130" s="40"/>
    </row>
    <row r="131" spans="1:8" s="42" customFormat="1" ht="12.75">
      <c r="A131" s="43"/>
      <c r="B131" s="43"/>
      <c r="C131" s="44"/>
      <c r="E131" s="43"/>
      <c r="F131" s="39"/>
      <c r="G131" s="39"/>
      <c r="H131" s="40"/>
    </row>
    <row r="132" spans="1:8" s="42" customFormat="1" ht="12.75">
      <c r="A132" s="43"/>
      <c r="B132" s="43"/>
      <c r="C132" s="44"/>
      <c r="E132" s="43"/>
      <c r="F132" s="39"/>
      <c r="G132" s="39"/>
      <c r="H132" s="40"/>
    </row>
    <row r="133" spans="1:8" s="42" customFormat="1" ht="12.75">
      <c r="A133" s="43"/>
      <c r="B133" s="43"/>
      <c r="C133" s="44"/>
      <c r="E133" s="43"/>
      <c r="F133" s="39"/>
      <c r="G133" s="39"/>
      <c r="H133" s="40"/>
    </row>
    <row r="134" spans="1:8" s="42" customFormat="1" ht="12.75">
      <c r="A134" s="43"/>
      <c r="B134" s="43"/>
      <c r="C134" s="44"/>
      <c r="E134" s="43"/>
      <c r="F134" s="39"/>
      <c r="G134" s="39"/>
      <c r="H134" s="40"/>
    </row>
    <row r="135" spans="1:8" s="42" customFormat="1" ht="12.75">
      <c r="A135" s="43"/>
      <c r="B135" s="43"/>
      <c r="C135" s="44"/>
      <c r="E135" s="43"/>
      <c r="F135" s="39"/>
      <c r="G135" s="39"/>
      <c r="H135" s="40"/>
    </row>
    <row r="136" spans="1:8" s="42" customFormat="1" ht="12.75">
      <c r="A136" s="43"/>
      <c r="B136" s="43"/>
      <c r="C136" s="44"/>
      <c r="E136" s="43"/>
      <c r="F136" s="39"/>
      <c r="G136" s="39"/>
      <c r="H136" s="40"/>
    </row>
    <row r="137" spans="1:8" s="42" customFormat="1" ht="12.75">
      <c r="A137" s="43"/>
      <c r="B137" s="43"/>
      <c r="C137" s="44"/>
      <c r="E137" s="43"/>
      <c r="F137" s="39"/>
      <c r="G137" s="39"/>
      <c r="H137" s="40"/>
    </row>
    <row r="138" spans="1:8" s="42" customFormat="1" ht="12.75">
      <c r="A138" s="43"/>
      <c r="B138" s="43"/>
      <c r="C138" s="44"/>
      <c r="E138" s="43"/>
      <c r="F138" s="39"/>
      <c r="G138" s="39"/>
      <c r="H138" s="40"/>
    </row>
    <row r="139" spans="1:8" s="42" customFormat="1" ht="12.75">
      <c r="A139" s="43"/>
      <c r="B139" s="43"/>
      <c r="C139" s="44"/>
      <c r="E139" s="43"/>
      <c r="F139" s="39"/>
      <c r="G139" s="39"/>
      <c r="H139" s="40"/>
    </row>
    <row r="140" spans="1:8" s="42" customFormat="1" ht="12.75">
      <c r="A140" s="43"/>
      <c r="B140" s="43"/>
      <c r="C140" s="44"/>
      <c r="E140" s="43"/>
      <c r="F140" s="39"/>
      <c r="G140" s="39"/>
      <c r="H140" s="40"/>
    </row>
    <row r="141" spans="1:8" s="42" customFormat="1" ht="12.75">
      <c r="A141" s="43"/>
      <c r="B141" s="43"/>
      <c r="C141" s="44"/>
      <c r="E141" s="43"/>
      <c r="F141" s="39"/>
      <c r="G141" s="39"/>
      <c r="H141" s="40"/>
    </row>
    <row r="142" spans="1:8" s="42" customFormat="1" ht="12.75">
      <c r="A142" s="43"/>
      <c r="B142" s="43"/>
      <c r="C142" s="44"/>
      <c r="E142" s="43"/>
      <c r="F142" s="39"/>
      <c r="G142" s="39"/>
      <c r="H142" s="40"/>
    </row>
    <row r="143" spans="1:8" s="42" customFormat="1" ht="12.75">
      <c r="A143" s="43"/>
      <c r="B143" s="43"/>
      <c r="C143" s="44"/>
      <c r="E143" s="43"/>
      <c r="F143" s="39"/>
      <c r="G143" s="39"/>
      <c r="H143" s="40"/>
    </row>
    <row r="144" spans="1:8" s="42" customFormat="1" ht="12.75">
      <c r="A144" s="43"/>
      <c r="B144" s="43"/>
      <c r="C144" s="44"/>
      <c r="E144" s="43"/>
      <c r="F144" s="39"/>
      <c r="G144" s="39"/>
      <c r="H144" s="40"/>
    </row>
    <row r="145" spans="1:8" s="42" customFormat="1" ht="12.75">
      <c r="A145" s="43"/>
      <c r="B145" s="43"/>
      <c r="C145" s="44"/>
      <c r="E145" s="43"/>
      <c r="F145" s="39"/>
      <c r="G145" s="39"/>
      <c r="H145" s="40"/>
    </row>
    <row r="146" spans="1:8" s="42" customFormat="1" ht="12.75">
      <c r="A146" s="43"/>
      <c r="B146" s="43"/>
      <c r="C146" s="44"/>
      <c r="E146" s="43"/>
      <c r="F146" s="39"/>
      <c r="G146" s="39"/>
      <c r="H146" s="40"/>
    </row>
    <row r="147" spans="1:8" s="42" customFormat="1" ht="12.75">
      <c r="A147" s="43"/>
      <c r="B147" s="43"/>
      <c r="C147" s="44"/>
      <c r="E147" s="43"/>
      <c r="F147" s="39"/>
      <c r="G147" s="39"/>
      <c r="H147" s="40"/>
    </row>
    <row r="148" spans="1:8" s="42" customFormat="1" ht="12.75">
      <c r="A148" s="43"/>
      <c r="B148" s="43"/>
      <c r="C148" s="44"/>
      <c r="E148" s="43"/>
      <c r="F148" s="39"/>
      <c r="G148" s="39"/>
      <c r="H148" s="40"/>
    </row>
    <row r="149" spans="1:8" s="42" customFormat="1" ht="12.75">
      <c r="A149" s="43"/>
      <c r="B149" s="43"/>
      <c r="C149" s="44"/>
      <c r="E149" s="43"/>
      <c r="F149" s="39"/>
      <c r="G149" s="39"/>
      <c r="H149" s="40"/>
    </row>
    <row r="150" spans="1:8" s="42" customFormat="1" ht="12.75">
      <c r="A150" s="43"/>
      <c r="B150" s="43"/>
      <c r="C150" s="44"/>
      <c r="E150" s="43"/>
      <c r="F150" s="39"/>
      <c r="G150" s="39"/>
      <c r="H150" s="40"/>
    </row>
    <row r="151" spans="1:8" s="42" customFormat="1" ht="12.75">
      <c r="A151" s="43"/>
      <c r="B151" s="43"/>
      <c r="C151" s="44"/>
      <c r="E151" s="43"/>
      <c r="F151" s="39"/>
      <c r="G151" s="39"/>
      <c r="H151" s="40"/>
    </row>
  </sheetData>
  <sheetProtection/>
  <mergeCells count="13">
    <mergeCell ref="F8:F9"/>
    <mergeCell ref="A6:G6"/>
    <mergeCell ref="G8:G9"/>
    <mergeCell ref="E1:G1"/>
    <mergeCell ref="E3:G3"/>
    <mergeCell ref="E4:G4"/>
    <mergeCell ref="D2:G2"/>
    <mergeCell ref="A71:E71"/>
    <mergeCell ref="A8:A9"/>
    <mergeCell ref="B8:B9"/>
    <mergeCell ref="C8:C9"/>
    <mergeCell ref="D8:D9"/>
    <mergeCell ref="E8:E9"/>
  </mergeCells>
  <conditionalFormatting sqref="F7:G8 F73:G65536 F5:G5 A11:A70">
    <cfRule type="cellIs" priority="2" dxfId="5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r:id="rId1"/>
  <rowBreaks count="2" manualBreakCount="2">
    <brk id="34" max="6" man="1"/>
    <brk id="5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13.75390625" style="74" customWidth="1"/>
    <col min="2" max="2" width="41.875" style="74" customWidth="1"/>
    <col min="3" max="5" width="9.125" style="74" customWidth="1"/>
  </cols>
  <sheetData>
    <row r="1" spans="1:5" ht="18.75" customHeight="1">
      <c r="A1" s="73"/>
      <c r="B1" s="41"/>
      <c r="C1" s="417" t="s">
        <v>412</v>
      </c>
      <c r="D1" s="417"/>
      <c r="E1" s="417"/>
    </row>
    <row r="2" spans="2:5" ht="12.75" customHeight="1">
      <c r="B2" s="398" t="s">
        <v>363</v>
      </c>
      <c r="C2" s="398"/>
      <c r="D2" s="398"/>
      <c r="E2" s="398"/>
    </row>
    <row r="3" spans="2:5" ht="12.75" customHeight="1">
      <c r="B3" s="72"/>
      <c r="C3" s="398" t="s">
        <v>179</v>
      </c>
      <c r="D3" s="398"/>
      <c r="E3" s="398"/>
    </row>
    <row r="4" spans="2:5" ht="12.75" customHeight="1">
      <c r="B4" s="41"/>
      <c r="C4" s="398" t="s">
        <v>438</v>
      </c>
      <c r="D4" s="398"/>
      <c r="E4" s="398"/>
    </row>
    <row r="5" ht="15.75">
      <c r="A5" s="75"/>
    </row>
    <row r="6" ht="15.75">
      <c r="A6" s="75"/>
    </row>
    <row r="7" spans="1:5" ht="18.75">
      <c r="A7" s="450" t="s">
        <v>404</v>
      </c>
      <c r="B7" s="450"/>
      <c r="C7" s="450"/>
      <c r="D7" s="450"/>
      <c r="E7" s="450"/>
    </row>
    <row r="8" spans="1:5" ht="18.75">
      <c r="A8" s="450" t="s">
        <v>405</v>
      </c>
      <c r="B8" s="450"/>
      <c r="C8" s="450"/>
      <c r="D8" s="450"/>
      <c r="E8" s="450"/>
    </row>
    <row r="9" spans="1:5" ht="18.75">
      <c r="A9" s="450" t="s">
        <v>418</v>
      </c>
      <c r="B9" s="450"/>
      <c r="C9" s="450"/>
      <c r="D9" s="450"/>
      <c r="E9" s="450"/>
    </row>
    <row r="10" ht="15.75">
      <c r="A10" s="76"/>
    </row>
    <row r="11" ht="15.75">
      <c r="A11" s="76"/>
    </row>
    <row r="12" ht="13.5" thickBot="1">
      <c r="E12" s="77" t="s">
        <v>10</v>
      </c>
    </row>
    <row r="13" spans="1:5" ht="22.5" customHeight="1">
      <c r="A13" s="448" t="s">
        <v>170</v>
      </c>
      <c r="B13" s="158" t="s">
        <v>406</v>
      </c>
      <c r="C13" s="440" t="s">
        <v>408</v>
      </c>
      <c r="D13" s="440"/>
      <c r="E13" s="441"/>
    </row>
    <row r="14" spans="1:5" ht="25.5">
      <c r="A14" s="449"/>
      <c r="B14" s="192" t="s">
        <v>407</v>
      </c>
      <c r="C14" s="193" t="s">
        <v>364</v>
      </c>
      <c r="D14" s="193" t="s">
        <v>413</v>
      </c>
      <c r="E14" s="195" t="s">
        <v>414</v>
      </c>
    </row>
    <row r="15" spans="1:5" s="32" customFormat="1" ht="11.25">
      <c r="A15" s="196"/>
      <c r="B15" s="194" t="s">
        <v>15</v>
      </c>
      <c r="C15" s="194" t="s">
        <v>16</v>
      </c>
      <c r="D15" s="194" t="s">
        <v>49</v>
      </c>
      <c r="E15" s="197" t="s">
        <v>50</v>
      </c>
    </row>
    <row r="16" spans="1:5" ht="33.75" customHeight="1">
      <c r="A16" s="442">
        <v>1</v>
      </c>
      <c r="B16" s="444" t="s">
        <v>409</v>
      </c>
      <c r="C16" s="446" t="s">
        <v>417</v>
      </c>
      <c r="D16" s="446" t="s">
        <v>417</v>
      </c>
      <c r="E16" s="438" t="s">
        <v>417</v>
      </c>
    </row>
    <row r="17" spans="1:5" ht="13.5" customHeight="1">
      <c r="A17" s="443"/>
      <c r="B17" s="445"/>
      <c r="C17" s="447"/>
      <c r="D17" s="447"/>
      <c r="E17" s="439"/>
    </row>
    <row r="18" spans="1:5" ht="15.75">
      <c r="A18" s="159" t="s">
        <v>415</v>
      </c>
      <c r="B18" s="152" t="s">
        <v>410</v>
      </c>
      <c r="C18" s="151" t="s">
        <v>417</v>
      </c>
      <c r="D18" s="151" t="s">
        <v>417</v>
      </c>
      <c r="E18" s="160" t="s">
        <v>417</v>
      </c>
    </row>
    <row r="19" spans="1:5" ht="16.5" thickBot="1">
      <c r="A19" s="161" t="s">
        <v>416</v>
      </c>
      <c r="B19" s="162" t="s">
        <v>411</v>
      </c>
      <c r="C19" s="163" t="s">
        <v>417</v>
      </c>
      <c r="D19" s="163" t="s">
        <v>417</v>
      </c>
      <c r="E19" s="164" t="s">
        <v>417</v>
      </c>
    </row>
    <row r="20" ht="15.75">
      <c r="A20" s="78"/>
    </row>
  </sheetData>
  <sheetProtection/>
  <mergeCells count="14">
    <mergeCell ref="C1:E1"/>
    <mergeCell ref="C3:E3"/>
    <mergeCell ref="C4:E4"/>
    <mergeCell ref="A13:A14"/>
    <mergeCell ref="B2:E2"/>
    <mergeCell ref="A7:E7"/>
    <mergeCell ref="A8:E8"/>
    <mergeCell ref="A9:E9"/>
    <mergeCell ref="E16:E17"/>
    <mergeCell ref="C13:E13"/>
    <mergeCell ref="A16:A17"/>
    <mergeCell ref="B16:B17"/>
    <mergeCell ref="C16:C17"/>
    <mergeCell ref="D16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60" zoomScalePageLayoutView="0" workbookViewId="0" topLeftCell="A1">
      <selection activeCell="H25" sqref="H25"/>
    </sheetView>
  </sheetViews>
  <sheetFormatPr defaultColWidth="9.00390625" defaultRowHeight="12.75"/>
  <cols>
    <col min="1" max="1" width="5.00390625" style="79" customWidth="1"/>
    <col min="2" max="2" width="25.125" style="80" customWidth="1"/>
    <col min="3" max="4" width="8.75390625" style="80" customWidth="1"/>
    <col min="5" max="5" width="9.875" style="80" customWidth="1"/>
    <col min="6" max="6" width="7.625" style="80" customWidth="1"/>
    <col min="7" max="7" width="7.875" style="81" customWidth="1"/>
    <col min="8" max="10" width="10.75390625" style="82" customWidth="1"/>
    <col min="11" max="11" width="15.125" style="82" customWidth="1"/>
    <col min="12" max="13" width="13.75390625" style="82" customWidth="1"/>
    <col min="14" max="14" width="12.00390625" style="82" customWidth="1"/>
    <col min="15" max="15" width="12.875" style="82" customWidth="1"/>
    <col min="16" max="16" width="12.625" style="82" customWidth="1"/>
    <col min="17" max="16384" width="9.125" style="82" customWidth="1"/>
  </cols>
  <sheetData>
    <row r="1" spans="7:10" ht="18" customHeight="1">
      <c r="G1" s="41"/>
      <c r="H1" s="417" t="s">
        <v>435</v>
      </c>
      <c r="I1" s="417"/>
      <c r="J1" s="417"/>
    </row>
    <row r="2" spans="7:15" ht="18" customHeight="1">
      <c r="G2" s="398" t="s">
        <v>363</v>
      </c>
      <c r="H2" s="398"/>
      <c r="I2" s="398"/>
      <c r="J2" s="398"/>
      <c r="K2" s="83"/>
      <c r="L2" s="83"/>
      <c r="M2" s="83"/>
      <c r="N2" s="83"/>
      <c r="O2" s="83"/>
    </row>
    <row r="3" spans="7:10" ht="15.75">
      <c r="G3" s="72"/>
      <c r="H3" s="398" t="s">
        <v>179</v>
      </c>
      <c r="I3" s="398"/>
      <c r="J3" s="398"/>
    </row>
    <row r="4" spans="1:10" ht="15.75">
      <c r="A4" s="84"/>
      <c r="B4" s="85"/>
      <c r="C4" s="85"/>
      <c r="D4" s="85"/>
      <c r="E4" s="85"/>
      <c r="F4" s="85"/>
      <c r="G4" s="41"/>
      <c r="H4" s="398" t="s">
        <v>438</v>
      </c>
      <c r="I4" s="398"/>
      <c r="J4" s="398"/>
    </row>
    <row r="5" spans="1:10" ht="49.5" customHeight="1">
      <c r="A5" s="84"/>
      <c r="B5" s="85"/>
      <c r="C5" s="85"/>
      <c r="D5" s="85"/>
      <c r="E5" s="85"/>
      <c r="F5" s="85"/>
      <c r="G5" s="41"/>
      <c r="H5" s="72"/>
      <c r="I5" s="72"/>
      <c r="J5" s="72"/>
    </row>
    <row r="6" spans="1:10" ht="15.75">
      <c r="A6" s="451" t="s">
        <v>419</v>
      </c>
      <c r="B6" s="451"/>
      <c r="C6" s="451"/>
      <c r="D6" s="451"/>
      <c r="E6" s="451"/>
      <c r="F6" s="451"/>
      <c r="G6" s="451"/>
      <c r="H6" s="451"/>
      <c r="I6" s="451"/>
      <c r="J6" s="451"/>
    </row>
    <row r="7" spans="1:10" ht="36" customHeight="1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9:10" ht="15.75" customHeight="1" thickBot="1">
      <c r="I8" s="87"/>
      <c r="J8" s="87" t="s">
        <v>38</v>
      </c>
    </row>
    <row r="9" spans="1:10" s="88" customFormat="1" ht="15.75">
      <c r="A9" s="452" t="s">
        <v>11</v>
      </c>
      <c r="B9" s="454" t="s">
        <v>420</v>
      </c>
      <c r="C9" s="454" t="s">
        <v>421</v>
      </c>
      <c r="D9" s="454"/>
      <c r="E9" s="454"/>
      <c r="F9" s="454"/>
      <c r="G9" s="454" t="s">
        <v>422</v>
      </c>
      <c r="H9" s="456" t="s">
        <v>423</v>
      </c>
      <c r="I9" s="456"/>
      <c r="J9" s="457"/>
    </row>
    <row r="10" spans="1:10" s="88" customFormat="1" ht="15.75">
      <c r="A10" s="453"/>
      <c r="B10" s="455"/>
      <c r="C10" s="180" t="s">
        <v>424</v>
      </c>
      <c r="D10" s="180" t="s">
        <v>425</v>
      </c>
      <c r="E10" s="180" t="s">
        <v>426</v>
      </c>
      <c r="F10" s="180" t="s">
        <v>427</v>
      </c>
      <c r="G10" s="455"/>
      <c r="H10" s="181" t="s">
        <v>428</v>
      </c>
      <c r="I10" s="181" t="s">
        <v>429</v>
      </c>
      <c r="J10" s="187" t="s">
        <v>430</v>
      </c>
    </row>
    <row r="11" spans="1:10" s="186" customFormat="1" ht="11.25">
      <c r="A11" s="188"/>
      <c r="B11" s="183">
        <v>1</v>
      </c>
      <c r="C11" s="183">
        <v>2</v>
      </c>
      <c r="D11" s="183">
        <v>3</v>
      </c>
      <c r="E11" s="183">
        <v>4</v>
      </c>
      <c r="F11" s="183">
        <v>5</v>
      </c>
      <c r="G11" s="184">
        <v>6</v>
      </c>
      <c r="H11" s="185">
        <v>7</v>
      </c>
      <c r="I11" s="185">
        <v>8</v>
      </c>
      <c r="J11" s="189">
        <v>9</v>
      </c>
    </row>
    <row r="12" spans="1:13" s="90" customFormat="1" ht="15.75">
      <c r="A12" s="190">
        <v>1</v>
      </c>
      <c r="B12" s="458" t="s">
        <v>431</v>
      </c>
      <c r="C12" s="458"/>
      <c r="D12" s="458"/>
      <c r="E12" s="458"/>
      <c r="F12" s="458"/>
      <c r="G12" s="458"/>
      <c r="H12" s="182">
        <v>0</v>
      </c>
      <c r="I12" s="182">
        <v>0</v>
      </c>
      <c r="J12" s="191">
        <v>0</v>
      </c>
      <c r="K12" s="89"/>
      <c r="L12" s="89"/>
      <c r="M12" s="89"/>
    </row>
    <row r="13" spans="1:13" ht="15.75">
      <c r="A13" s="166" t="s">
        <v>415</v>
      </c>
      <c r="B13" s="154" t="s">
        <v>432</v>
      </c>
      <c r="C13" s="154"/>
      <c r="D13" s="154"/>
      <c r="E13" s="154"/>
      <c r="F13" s="154"/>
      <c r="G13" s="155"/>
      <c r="H13" s="153">
        <v>0</v>
      </c>
      <c r="I13" s="153">
        <v>0</v>
      </c>
      <c r="J13" s="165">
        <v>0</v>
      </c>
      <c r="K13" s="89"/>
      <c r="L13" s="89"/>
      <c r="M13" s="89"/>
    </row>
    <row r="14" spans="1:13" s="92" customFormat="1" ht="15.75">
      <c r="A14" s="166" t="s">
        <v>416</v>
      </c>
      <c r="B14" s="154" t="s">
        <v>433</v>
      </c>
      <c r="C14" s="154"/>
      <c r="D14" s="154"/>
      <c r="E14" s="154"/>
      <c r="F14" s="154"/>
      <c r="G14" s="156"/>
      <c r="H14" s="157">
        <v>0</v>
      </c>
      <c r="I14" s="157">
        <v>0</v>
      </c>
      <c r="J14" s="167">
        <v>0</v>
      </c>
      <c r="K14" s="91"/>
      <c r="L14" s="91"/>
      <c r="M14" s="91"/>
    </row>
    <row r="15" spans="1:13" s="92" customFormat="1" ht="16.5" thickBot="1">
      <c r="A15" s="168" t="s">
        <v>436</v>
      </c>
      <c r="B15" s="169" t="s">
        <v>434</v>
      </c>
      <c r="C15" s="169"/>
      <c r="D15" s="169"/>
      <c r="E15" s="169"/>
      <c r="F15" s="169"/>
      <c r="G15" s="170"/>
      <c r="H15" s="171">
        <v>0</v>
      </c>
      <c r="I15" s="171">
        <v>0</v>
      </c>
      <c r="J15" s="172">
        <v>0</v>
      </c>
      <c r="K15" s="91"/>
      <c r="L15" s="91"/>
      <c r="M15" s="91"/>
    </row>
  </sheetData>
  <sheetProtection/>
  <mergeCells count="11">
    <mergeCell ref="B12:G12"/>
    <mergeCell ref="G2:J2"/>
    <mergeCell ref="H4:J4"/>
    <mergeCell ref="H1:J1"/>
    <mergeCell ref="H3:J3"/>
    <mergeCell ref="A6:J6"/>
    <mergeCell ref="A9:A10"/>
    <mergeCell ref="B9:B10"/>
    <mergeCell ref="C9:F9"/>
    <mergeCell ref="G9:G10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4.625" style="7" customWidth="1"/>
    <col min="2" max="2" width="22.125" style="8" customWidth="1"/>
    <col min="3" max="3" width="42.00390625" style="9" customWidth="1"/>
    <col min="4" max="4" width="12.00390625" style="10" customWidth="1"/>
    <col min="5" max="5" width="10.875" style="10" customWidth="1"/>
    <col min="6" max="6" width="9.125" style="9" customWidth="1"/>
    <col min="7" max="7" width="14.625" style="9" customWidth="1"/>
    <col min="8" max="16384" width="9.125" style="9" customWidth="1"/>
  </cols>
  <sheetData>
    <row r="1" spans="1:5" s="3" customFormat="1" ht="12.75">
      <c r="A1" s="1"/>
      <c r="B1" s="2"/>
      <c r="D1" s="4"/>
      <c r="E1" s="4" t="s">
        <v>104</v>
      </c>
    </row>
    <row r="2" spans="1:5" s="3" customFormat="1" ht="13.5" customHeight="1">
      <c r="A2" s="1"/>
      <c r="B2" s="2"/>
      <c r="C2" s="327" t="s">
        <v>363</v>
      </c>
      <c r="D2" s="327"/>
      <c r="E2" s="327"/>
    </row>
    <row r="3" spans="1:5" s="3" customFormat="1" ht="13.5" customHeight="1">
      <c r="A3" s="1"/>
      <c r="B3" s="2"/>
      <c r="C3" s="327" t="s">
        <v>179</v>
      </c>
      <c r="D3" s="329"/>
      <c r="E3" s="329"/>
    </row>
    <row r="4" spans="1:5" s="3" customFormat="1" ht="12.75">
      <c r="A4" s="1"/>
      <c r="B4" s="6"/>
      <c r="D4" s="5"/>
      <c r="E4" s="5" t="s">
        <v>438</v>
      </c>
    </row>
    <row r="6" spans="1:5" ht="35.25" customHeight="1">
      <c r="A6" s="324" t="s">
        <v>439</v>
      </c>
      <c r="B6" s="324"/>
      <c r="C6" s="324"/>
      <c r="D6" s="324"/>
      <c r="E6" s="324"/>
    </row>
    <row r="7" spans="1:5" s="3" customFormat="1" ht="12.75">
      <c r="A7" s="11"/>
      <c r="B7" s="11"/>
      <c r="C7" s="11"/>
      <c r="D7" s="11"/>
      <c r="E7" s="11"/>
    </row>
    <row r="8" spans="1:5" s="15" customFormat="1" ht="16.5" thickBot="1">
      <c r="A8" s="12"/>
      <c r="B8" s="13"/>
      <c r="C8" s="13"/>
      <c r="D8" s="14"/>
      <c r="E8" s="14" t="s">
        <v>10</v>
      </c>
    </row>
    <row r="9" spans="1:5" s="16" customFormat="1" ht="88.5" customHeight="1">
      <c r="A9" s="291" t="s">
        <v>11</v>
      </c>
      <c r="B9" s="292" t="s">
        <v>12</v>
      </c>
      <c r="C9" s="292" t="s">
        <v>13</v>
      </c>
      <c r="D9" s="293" t="s">
        <v>300</v>
      </c>
      <c r="E9" s="294" t="s">
        <v>301</v>
      </c>
    </row>
    <row r="10" spans="1:5" s="303" customFormat="1" ht="12" customHeight="1">
      <c r="A10" s="304"/>
      <c r="B10" s="305" t="s">
        <v>15</v>
      </c>
      <c r="C10" s="305" t="s">
        <v>16</v>
      </c>
      <c r="D10" s="306">
        <v>3</v>
      </c>
      <c r="E10" s="307">
        <v>3</v>
      </c>
    </row>
    <row r="11" spans="1:5" s="17" customFormat="1" ht="31.5">
      <c r="A11" s="295">
        <v>1</v>
      </c>
      <c r="B11" s="296" t="s">
        <v>28</v>
      </c>
      <c r="C11" s="297" t="s">
        <v>17</v>
      </c>
      <c r="D11" s="298">
        <f>D16+D12</f>
        <v>0</v>
      </c>
      <c r="E11" s="299">
        <f>E16+E12</f>
        <v>0</v>
      </c>
    </row>
    <row r="12" spans="1:5" s="17" customFormat="1" ht="15.75">
      <c r="A12" s="287">
        <f aca="true" t="shared" si="0" ref="A12:A19">A11+1</f>
        <v>2</v>
      </c>
      <c r="B12" s="95" t="s">
        <v>29</v>
      </c>
      <c r="C12" s="93" t="s">
        <v>18</v>
      </c>
      <c r="D12" s="94">
        <f aca="true" t="shared" si="1" ref="D12:E14">D13</f>
        <v>-4537.21</v>
      </c>
      <c r="E12" s="288">
        <f t="shared" si="1"/>
        <v>-4709.67</v>
      </c>
    </row>
    <row r="13" spans="1:5" s="17" customFormat="1" ht="31.5">
      <c r="A13" s="287">
        <f t="shared" si="0"/>
        <v>3</v>
      </c>
      <c r="B13" s="95" t="s">
        <v>30</v>
      </c>
      <c r="C13" s="93" t="s">
        <v>19</v>
      </c>
      <c r="D13" s="94">
        <f t="shared" si="1"/>
        <v>-4537.21</v>
      </c>
      <c r="E13" s="288">
        <f t="shared" si="1"/>
        <v>-4709.67</v>
      </c>
    </row>
    <row r="14" spans="1:5" s="17" customFormat="1" ht="31.5">
      <c r="A14" s="287">
        <f t="shared" si="0"/>
        <v>4</v>
      </c>
      <c r="B14" s="95" t="s">
        <v>31</v>
      </c>
      <c r="C14" s="93" t="s">
        <v>20</v>
      </c>
      <c r="D14" s="94">
        <f t="shared" si="1"/>
        <v>-4537.21</v>
      </c>
      <c r="E14" s="288">
        <f t="shared" si="1"/>
        <v>-4709.67</v>
      </c>
    </row>
    <row r="15" spans="1:5" s="17" customFormat="1" ht="31.5">
      <c r="A15" s="287">
        <f t="shared" si="0"/>
        <v>5</v>
      </c>
      <c r="B15" s="95" t="s">
        <v>32</v>
      </c>
      <c r="C15" s="93" t="s">
        <v>25</v>
      </c>
      <c r="D15" s="94">
        <f>-(D16)</f>
        <v>-4537.21</v>
      </c>
      <c r="E15" s="288">
        <f>-(E16)</f>
        <v>-4709.67</v>
      </c>
    </row>
    <row r="16" spans="1:5" s="17" customFormat="1" ht="15.75">
      <c r="A16" s="287">
        <f t="shared" si="0"/>
        <v>6</v>
      </c>
      <c r="B16" s="95" t="s">
        <v>33</v>
      </c>
      <c r="C16" s="93" t="s">
        <v>21</v>
      </c>
      <c r="D16" s="94">
        <f aca="true" t="shared" si="2" ref="D16:E18">D17</f>
        <v>4537.21</v>
      </c>
      <c r="E16" s="288">
        <f t="shared" si="2"/>
        <v>4709.67</v>
      </c>
    </row>
    <row r="17" spans="1:5" s="17" customFormat="1" ht="31.5">
      <c r="A17" s="287">
        <f t="shared" si="0"/>
        <v>7</v>
      </c>
      <c r="B17" s="95" t="s">
        <v>34</v>
      </c>
      <c r="C17" s="93" t="s">
        <v>22</v>
      </c>
      <c r="D17" s="94">
        <f t="shared" si="2"/>
        <v>4537.21</v>
      </c>
      <c r="E17" s="288">
        <f t="shared" si="2"/>
        <v>4709.67</v>
      </c>
    </row>
    <row r="18" spans="1:5" s="17" customFormat="1" ht="31.5">
      <c r="A18" s="287">
        <f t="shared" si="0"/>
        <v>8</v>
      </c>
      <c r="B18" s="95" t="s">
        <v>35</v>
      </c>
      <c r="C18" s="93" t="s">
        <v>23</v>
      </c>
      <c r="D18" s="94">
        <f t="shared" si="2"/>
        <v>4537.21</v>
      </c>
      <c r="E18" s="288">
        <f t="shared" si="2"/>
        <v>4709.67</v>
      </c>
    </row>
    <row r="19" spans="1:5" s="17" customFormat="1" ht="31.5">
      <c r="A19" s="287">
        <f t="shared" si="0"/>
        <v>9</v>
      </c>
      <c r="B19" s="95" t="s">
        <v>36</v>
      </c>
      <c r="C19" s="93" t="s">
        <v>26</v>
      </c>
      <c r="D19" s="94">
        <f>'прил 6 ДОХ 2'!K57</f>
        <v>4537.21</v>
      </c>
      <c r="E19" s="288">
        <f>'прил 6 ДОХ 2'!L57</f>
        <v>4709.67</v>
      </c>
    </row>
    <row r="20" spans="1:5" s="17" customFormat="1" ht="19.5" thickBot="1">
      <c r="A20" s="325" t="s">
        <v>24</v>
      </c>
      <c r="B20" s="326"/>
      <c r="C20" s="326"/>
      <c r="D20" s="289">
        <f>D11</f>
        <v>0</v>
      </c>
      <c r="E20" s="290">
        <f>E11</f>
        <v>0</v>
      </c>
    </row>
  </sheetData>
  <sheetProtection/>
  <mergeCells count="4">
    <mergeCell ref="A6:E6"/>
    <mergeCell ref="A20:C20"/>
    <mergeCell ref="C2:E2"/>
    <mergeCell ref="C3:E3"/>
  </mergeCells>
  <printOptions/>
  <pageMargins left="0.99" right="0.02" top="1" bottom="1" header="0.5" footer="0.5"/>
  <pageSetup horizontalDpi="180" verticalDpi="18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0">
      <selection activeCell="F4" sqref="F4:H4"/>
    </sheetView>
  </sheetViews>
  <sheetFormatPr defaultColWidth="9.00390625" defaultRowHeight="12.75"/>
  <cols>
    <col min="1" max="1" width="6.125" style="53" customWidth="1"/>
    <col min="2" max="2" width="6.375" style="0" customWidth="1"/>
    <col min="3" max="3" width="25.875" style="0" customWidth="1"/>
    <col min="4" max="4" width="9.125" style="32" customWidth="1"/>
    <col min="5" max="5" width="20.375" style="32" customWidth="1"/>
    <col min="6" max="6" width="18.375" style="32" customWidth="1"/>
    <col min="7" max="7" width="16.00390625" style="32" customWidth="1"/>
    <col min="8" max="8" width="34.75390625" style="32" customWidth="1"/>
    <col min="9" max="9" width="22.875" style="0" customWidth="1"/>
  </cols>
  <sheetData>
    <row r="1" spans="6:8" ht="12.75">
      <c r="F1" s="338" t="s">
        <v>127</v>
      </c>
      <c r="G1" s="338"/>
      <c r="H1" s="338"/>
    </row>
    <row r="2" spans="6:8" ht="12.75">
      <c r="F2" s="327" t="s">
        <v>363</v>
      </c>
      <c r="G2" s="327"/>
      <c r="H2" s="327"/>
    </row>
    <row r="3" spans="6:8" ht="12.75">
      <c r="F3" s="327" t="s">
        <v>179</v>
      </c>
      <c r="G3" s="327"/>
      <c r="H3" s="327"/>
    </row>
    <row r="4" spans="6:8" ht="12.75">
      <c r="F4" s="327" t="s">
        <v>438</v>
      </c>
      <c r="G4" s="327"/>
      <c r="H4" s="327"/>
    </row>
    <row r="5" spans="6:8" ht="12.75">
      <c r="F5" s="33"/>
      <c r="G5" s="34"/>
      <c r="H5" s="34"/>
    </row>
    <row r="7" spans="3:8" ht="18.75">
      <c r="C7" s="333" t="s">
        <v>109</v>
      </c>
      <c r="D7" s="334"/>
      <c r="E7" s="334"/>
      <c r="F7" s="334"/>
      <c r="G7" s="334"/>
      <c r="H7" s="335"/>
    </row>
    <row r="8" spans="3:8" ht="18.75">
      <c r="C8" s="333" t="s">
        <v>364</v>
      </c>
      <c r="D8" s="334"/>
      <c r="E8" s="334"/>
      <c r="F8" s="334"/>
      <c r="G8" s="334"/>
      <c r="H8" s="52"/>
    </row>
    <row r="10" ht="13.5" thickBot="1"/>
    <row r="11" spans="1:8" ht="27" customHeight="1">
      <c r="A11" s="284" t="s">
        <v>11</v>
      </c>
      <c r="B11" s="336" t="s">
        <v>110</v>
      </c>
      <c r="C11" s="337"/>
      <c r="D11" s="339" t="s">
        <v>111</v>
      </c>
      <c r="E11" s="340"/>
      <c r="F11" s="340"/>
      <c r="G11" s="340"/>
      <c r="H11" s="341"/>
    </row>
    <row r="12" spans="1:8" s="32" customFormat="1" ht="11.25">
      <c r="A12" s="285"/>
      <c r="B12" s="286">
        <v>1</v>
      </c>
      <c r="C12" s="286">
        <v>2</v>
      </c>
      <c r="D12" s="342">
        <v>3</v>
      </c>
      <c r="E12" s="342"/>
      <c r="F12" s="342"/>
      <c r="G12" s="342"/>
      <c r="H12" s="343"/>
    </row>
    <row r="13" spans="1:8" ht="12.75">
      <c r="A13" s="283"/>
      <c r="B13" s="344" t="s">
        <v>112</v>
      </c>
      <c r="C13" s="344"/>
      <c r="D13" s="344"/>
      <c r="E13" s="344"/>
      <c r="F13" s="344"/>
      <c r="G13" s="344"/>
      <c r="H13" s="345"/>
    </row>
    <row r="14" spans="1:8" ht="24" customHeight="1">
      <c r="A14" s="279">
        <v>1</v>
      </c>
      <c r="B14" s="96" t="s">
        <v>74</v>
      </c>
      <c r="C14" s="97" t="s">
        <v>329</v>
      </c>
      <c r="D14" s="330" t="s">
        <v>113</v>
      </c>
      <c r="E14" s="331"/>
      <c r="F14" s="331"/>
      <c r="G14" s="331"/>
      <c r="H14" s="332"/>
    </row>
    <row r="15" spans="1:9" ht="24" customHeight="1">
      <c r="A15" s="279">
        <f>A14+1</f>
        <v>2</v>
      </c>
      <c r="B15" s="96" t="s">
        <v>74</v>
      </c>
      <c r="C15" s="97" t="s">
        <v>306</v>
      </c>
      <c r="D15" s="330" t="s">
        <v>320</v>
      </c>
      <c r="E15" s="331"/>
      <c r="F15" s="331"/>
      <c r="G15" s="331"/>
      <c r="H15" s="332"/>
      <c r="I15" s="57"/>
    </row>
    <row r="16" spans="1:8" ht="24" customHeight="1">
      <c r="A16" s="279">
        <f aca="true" t="shared" si="0" ref="A16:A34">A15+1</f>
        <v>3</v>
      </c>
      <c r="B16" s="96" t="s">
        <v>74</v>
      </c>
      <c r="C16" s="97" t="s">
        <v>307</v>
      </c>
      <c r="D16" s="330" t="s">
        <v>318</v>
      </c>
      <c r="E16" s="331"/>
      <c r="F16" s="331"/>
      <c r="G16" s="331"/>
      <c r="H16" s="332"/>
    </row>
    <row r="17" spans="1:8" ht="24" customHeight="1">
      <c r="A17" s="279">
        <f t="shared" si="0"/>
        <v>4</v>
      </c>
      <c r="B17" s="96" t="s">
        <v>74</v>
      </c>
      <c r="C17" s="97" t="s">
        <v>308</v>
      </c>
      <c r="D17" s="330" t="s">
        <v>325</v>
      </c>
      <c r="E17" s="331"/>
      <c r="F17" s="331"/>
      <c r="G17" s="331"/>
      <c r="H17" s="332"/>
    </row>
    <row r="18" spans="1:8" ht="24" customHeight="1">
      <c r="A18" s="279">
        <f t="shared" si="0"/>
        <v>5</v>
      </c>
      <c r="B18" s="96" t="s">
        <v>74</v>
      </c>
      <c r="C18" s="97" t="s">
        <v>309</v>
      </c>
      <c r="D18" s="330" t="s">
        <v>321</v>
      </c>
      <c r="E18" s="331"/>
      <c r="F18" s="331"/>
      <c r="G18" s="331"/>
      <c r="H18" s="332"/>
    </row>
    <row r="19" spans="1:8" ht="24" customHeight="1">
      <c r="A19" s="279">
        <f t="shared" si="0"/>
        <v>6</v>
      </c>
      <c r="B19" s="96" t="s">
        <v>74</v>
      </c>
      <c r="C19" s="97" t="s">
        <v>310</v>
      </c>
      <c r="D19" s="330" t="s">
        <v>319</v>
      </c>
      <c r="E19" s="331"/>
      <c r="F19" s="331"/>
      <c r="G19" s="331"/>
      <c r="H19" s="332"/>
    </row>
    <row r="20" spans="1:8" ht="24" customHeight="1">
      <c r="A20" s="279">
        <f t="shared" si="0"/>
        <v>7</v>
      </c>
      <c r="B20" s="96" t="s">
        <v>74</v>
      </c>
      <c r="C20" s="97" t="s">
        <v>311</v>
      </c>
      <c r="D20" s="330" t="s">
        <v>375</v>
      </c>
      <c r="E20" s="331"/>
      <c r="F20" s="331"/>
      <c r="G20" s="331"/>
      <c r="H20" s="332"/>
    </row>
    <row r="21" spans="1:8" ht="24" customHeight="1">
      <c r="A21" s="279">
        <f t="shared" si="0"/>
        <v>8</v>
      </c>
      <c r="B21" s="96" t="s">
        <v>74</v>
      </c>
      <c r="C21" s="97" t="s">
        <v>312</v>
      </c>
      <c r="D21" s="330" t="s">
        <v>322</v>
      </c>
      <c r="E21" s="331"/>
      <c r="F21" s="331"/>
      <c r="G21" s="331"/>
      <c r="H21" s="332"/>
    </row>
    <row r="22" spans="1:8" ht="24" customHeight="1">
      <c r="A22" s="279">
        <f t="shared" si="0"/>
        <v>9</v>
      </c>
      <c r="B22" s="96" t="s">
        <v>74</v>
      </c>
      <c r="C22" s="97" t="s">
        <v>313</v>
      </c>
      <c r="D22" s="330" t="s">
        <v>376</v>
      </c>
      <c r="E22" s="331"/>
      <c r="F22" s="331"/>
      <c r="G22" s="331"/>
      <c r="H22" s="332"/>
    </row>
    <row r="23" spans="1:8" ht="24" customHeight="1">
      <c r="A23" s="279">
        <f t="shared" si="0"/>
        <v>10</v>
      </c>
      <c r="B23" s="96" t="s">
        <v>74</v>
      </c>
      <c r="C23" s="97" t="s">
        <v>314</v>
      </c>
      <c r="D23" s="330" t="s">
        <v>323</v>
      </c>
      <c r="E23" s="331"/>
      <c r="F23" s="331"/>
      <c r="G23" s="331"/>
      <c r="H23" s="332"/>
    </row>
    <row r="24" spans="1:8" ht="24" customHeight="1">
      <c r="A24" s="279">
        <f t="shared" si="0"/>
        <v>11</v>
      </c>
      <c r="B24" s="96" t="s">
        <v>74</v>
      </c>
      <c r="C24" s="97" t="s">
        <v>315</v>
      </c>
      <c r="D24" s="330" t="s">
        <v>377</v>
      </c>
      <c r="E24" s="331"/>
      <c r="F24" s="331"/>
      <c r="G24" s="331"/>
      <c r="H24" s="332"/>
    </row>
    <row r="25" spans="1:8" ht="24" customHeight="1">
      <c r="A25" s="279">
        <f t="shared" si="0"/>
        <v>12</v>
      </c>
      <c r="B25" s="96" t="s">
        <v>74</v>
      </c>
      <c r="C25" s="97" t="s">
        <v>316</v>
      </c>
      <c r="D25" s="330" t="s">
        <v>378</v>
      </c>
      <c r="E25" s="331"/>
      <c r="F25" s="331"/>
      <c r="G25" s="331"/>
      <c r="H25" s="332"/>
    </row>
    <row r="26" spans="1:8" ht="24" customHeight="1">
      <c r="A26" s="279">
        <f t="shared" si="0"/>
        <v>13</v>
      </c>
      <c r="B26" s="96" t="s">
        <v>74</v>
      </c>
      <c r="C26" s="97" t="s">
        <v>317</v>
      </c>
      <c r="D26" s="330" t="s">
        <v>324</v>
      </c>
      <c r="E26" s="331"/>
      <c r="F26" s="331"/>
      <c r="G26" s="331"/>
      <c r="H26" s="332"/>
    </row>
    <row r="27" spans="1:8" ht="24" customHeight="1">
      <c r="A27" s="279">
        <f t="shared" si="0"/>
        <v>14</v>
      </c>
      <c r="B27" s="96" t="s">
        <v>74</v>
      </c>
      <c r="C27" s="97" t="s">
        <v>114</v>
      </c>
      <c r="D27" s="330" t="s">
        <v>115</v>
      </c>
      <c r="E27" s="331"/>
      <c r="F27" s="331"/>
      <c r="G27" s="331"/>
      <c r="H27" s="332"/>
    </row>
    <row r="28" spans="1:8" s="35" customFormat="1" ht="24" customHeight="1">
      <c r="A28" s="279">
        <f t="shared" si="0"/>
        <v>15</v>
      </c>
      <c r="B28" s="96" t="s">
        <v>74</v>
      </c>
      <c r="C28" s="97" t="s">
        <v>116</v>
      </c>
      <c r="D28" s="330" t="s">
        <v>117</v>
      </c>
      <c r="E28" s="331"/>
      <c r="F28" s="331"/>
      <c r="G28" s="331"/>
      <c r="H28" s="332"/>
    </row>
    <row r="29" spans="1:8" ht="24" customHeight="1">
      <c r="A29" s="279">
        <f t="shared" si="0"/>
        <v>16</v>
      </c>
      <c r="B29" s="96" t="s">
        <v>74</v>
      </c>
      <c r="C29" s="97" t="s">
        <v>118</v>
      </c>
      <c r="D29" s="330" t="s">
        <v>119</v>
      </c>
      <c r="E29" s="331"/>
      <c r="F29" s="331"/>
      <c r="G29" s="331"/>
      <c r="H29" s="332"/>
    </row>
    <row r="30" spans="1:8" ht="24" customHeight="1">
      <c r="A30" s="279">
        <f t="shared" si="0"/>
        <v>17</v>
      </c>
      <c r="B30" s="96" t="s">
        <v>74</v>
      </c>
      <c r="C30" s="97" t="s">
        <v>120</v>
      </c>
      <c r="D30" s="330" t="s">
        <v>121</v>
      </c>
      <c r="E30" s="331"/>
      <c r="F30" s="331"/>
      <c r="G30" s="331"/>
      <c r="H30" s="332"/>
    </row>
    <row r="31" spans="1:8" ht="24" customHeight="1">
      <c r="A31" s="279">
        <f t="shared" si="0"/>
        <v>18</v>
      </c>
      <c r="B31" s="96" t="s">
        <v>74</v>
      </c>
      <c r="C31" s="97" t="s">
        <v>122</v>
      </c>
      <c r="D31" s="330" t="s">
        <v>123</v>
      </c>
      <c r="E31" s="331"/>
      <c r="F31" s="331"/>
      <c r="G31" s="331"/>
      <c r="H31" s="332"/>
    </row>
    <row r="32" spans="1:8" ht="24" customHeight="1">
      <c r="A32" s="279">
        <f t="shared" si="0"/>
        <v>19</v>
      </c>
      <c r="B32" s="96" t="s">
        <v>74</v>
      </c>
      <c r="C32" s="97" t="s">
        <v>124</v>
      </c>
      <c r="D32" s="330" t="s">
        <v>125</v>
      </c>
      <c r="E32" s="331"/>
      <c r="F32" s="331"/>
      <c r="G32" s="331"/>
      <c r="H32" s="332"/>
    </row>
    <row r="33" spans="1:8" ht="24" customHeight="1">
      <c r="A33" s="279">
        <f t="shared" si="0"/>
        <v>20</v>
      </c>
      <c r="B33" s="96" t="s">
        <v>74</v>
      </c>
      <c r="C33" s="97" t="s">
        <v>126</v>
      </c>
      <c r="D33" s="330" t="s">
        <v>102</v>
      </c>
      <c r="E33" s="331"/>
      <c r="F33" s="331"/>
      <c r="G33" s="331"/>
      <c r="H33" s="332"/>
    </row>
    <row r="34" spans="1:8" ht="24" customHeight="1">
      <c r="A34" s="279">
        <f t="shared" si="0"/>
        <v>21</v>
      </c>
      <c r="B34" s="96" t="s">
        <v>74</v>
      </c>
      <c r="C34" s="98" t="s">
        <v>232</v>
      </c>
      <c r="D34" s="330" t="s">
        <v>235</v>
      </c>
      <c r="E34" s="331"/>
      <c r="F34" s="331"/>
      <c r="G34" s="331"/>
      <c r="H34" s="332"/>
    </row>
    <row r="35" spans="1:8" ht="24" customHeight="1">
      <c r="A35" s="279">
        <f>A34+1</f>
        <v>22</v>
      </c>
      <c r="B35" s="96" t="s">
        <v>74</v>
      </c>
      <c r="C35" s="98" t="s">
        <v>233</v>
      </c>
      <c r="D35" s="330" t="s">
        <v>108</v>
      </c>
      <c r="E35" s="331"/>
      <c r="F35" s="331"/>
      <c r="G35" s="331"/>
      <c r="H35" s="332"/>
    </row>
    <row r="36" spans="1:8" ht="24" customHeight="1">
      <c r="A36" s="279">
        <v>23</v>
      </c>
      <c r="B36" s="96" t="s">
        <v>74</v>
      </c>
      <c r="C36" s="98" t="s">
        <v>373</v>
      </c>
      <c r="D36" s="330" t="s">
        <v>374</v>
      </c>
      <c r="E36" s="330"/>
      <c r="F36" s="330"/>
      <c r="G36" s="330"/>
      <c r="H36" s="346"/>
    </row>
    <row r="37" spans="1:8" ht="24" customHeight="1" thickBot="1">
      <c r="A37" s="280">
        <v>24</v>
      </c>
      <c r="B37" s="281" t="s">
        <v>74</v>
      </c>
      <c r="C37" s="282" t="s">
        <v>234</v>
      </c>
      <c r="D37" s="349" t="s">
        <v>379</v>
      </c>
      <c r="E37" s="350"/>
      <c r="F37" s="350"/>
      <c r="G37" s="350"/>
      <c r="H37" s="351"/>
    </row>
    <row r="38" spans="1:8" s="61" customFormat="1" ht="15.75">
      <c r="A38" s="38"/>
      <c r="B38" s="59"/>
      <c r="C38" s="60"/>
      <c r="D38" s="347"/>
      <c r="E38" s="348"/>
      <c r="F38" s="348"/>
      <c r="G38" s="348"/>
      <c r="H38" s="348"/>
    </row>
    <row r="39" spans="1:8" s="61" customFormat="1" ht="15.75">
      <c r="A39" s="38"/>
      <c r="B39" s="59"/>
      <c r="C39" s="60"/>
      <c r="D39" s="347"/>
      <c r="E39" s="348"/>
      <c r="F39" s="348"/>
      <c r="G39" s="348"/>
      <c r="H39" s="348"/>
    </row>
    <row r="40" spans="1:8" s="61" customFormat="1" ht="15.75">
      <c r="A40" s="38"/>
      <c r="B40" s="62"/>
      <c r="C40" s="58"/>
      <c r="D40" s="347"/>
      <c r="E40" s="348"/>
      <c r="F40" s="348"/>
      <c r="G40" s="348"/>
      <c r="H40" s="348"/>
    </row>
    <row r="41" spans="1:8" s="61" customFormat="1" ht="15.75">
      <c r="A41" s="38"/>
      <c r="B41" s="62"/>
      <c r="C41" s="58"/>
      <c r="D41" s="354"/>
      <c r="E41" s="355"/>
      <c r="F41" s="355"/>
      <c r="G41" s="355"/>
      <c r="H41" s="355"/>
    </row>
    <row r="42" spans="1:8" s="61" customFormat="1" ht="15.75">
      <c r="A42" s="38"/>
      <c r="B42" s="356"/>
      <c r="C42" s="357"/>
      <c r="D42" s="357"/>
      <c r="E42" s="357"/>
      <c r="F42" s="357"/>
      <c r="G42" s="357"/>
      <c r="H42" s="358"/>
    </row>
    <row r="43" spans="1:8" s="61" customFormat="1" ht="15.75">
      <c r="A43" s="38"/>
      <c r="B43" s="352"/>
      <c r="C43" s="352"/>
      <c r="D43" s="352"/>
      <c r="E43" s="352"/>
      <c r="F43" s="352"/>
      <c r="G43" s="352"/>
      <c r="H43" s="359"/>
    </row>
    <row r="44" spans="2:8" ht="12.75">
      <c r="B44" s="356"/>
      <c r="C44" s="356"/>
      <c r="D44" s="356"/>
      <c r="E44" s="356"/>
      <c r="F44" s="356"/>
      <c r="G44" s="356"/>
      <c r="H44" s="360"/>
    </row>
    <row r="45" spans="2:8" ht="15.75">
      <c r="B45" s="352"/>
      <c r="C45" s="352"/>
      <c r="D45" s="352"/>
      <c r="E45" s="352"/>
      <c r="F45" s="352"/>
      <c r="G45" s="352"/>
      <c r="H45" s="353"/>
    </row>
    <row r="46" spans="2:8" ht="15.75">
      <c r="B46" s="352"/>
      <c r="C46" s="352"/>
      <c r="D46" s="352"/>
      <c r="E46" s="352"/>
      <c r="F46" s="352"/>
      <c r="G46" s="352"/>
      <c r="H46" s="353"/>
    </row>
    <row r="47" spans="2:8" ht="15.75">
      <c r="B47" s="352"/>
      <c r="C47" s="352"/>
      <c r="D47" s="352"/>
      <c r="E47" s="352"/>
      <c r="F47" s="352"/>
      <c r="G47" s="352"/>
      <c r="H47" s="353"/>
    </row>
  </sheetData>
  <sheetProtection/>
  <mergeCells count="44">
    <mergeCell ref="B47:H47"/>
    <mergeCell ref="D41:H41"/>
    <mergeCell ref="B42:H42"/>
    <mergeCell ref="B43:H43"/>
    <mergeCell ref="B44:H44"/>
    <mergeCell ref="B45:H45"/>
    <mergeCell ref="B46:H46"/>
    <mergeCell ref="D36:H36"/>
    <mergeCell ref="D31:H31"/>
    <mergeCell ref="D32:H32"/>
    <mergeCell ref="D40:H40"/>
    <mergeCell ref="D34:H34"/>
    <mergeCell ref="D35:H35"/>
    <mergeCell ref="D33:H33"/>
    <mergeCell ref="D38:H38"/>
    <mergeCell ref="D39:H39"/>
    <mergeCell ref="D37:H37"/>
    <mergeCell ref="D28:H28"/>
    <mergeCell ref="D29:H29"/>
    <mergeCell ref="D30:H30"/>
    <mergeCell ref="D18:H18"/>
    <mergeCell ref="D19:H19"/>
    <mergeCell ref="D20:H20"/>
    <mergeCell ref="D25:H25"/>
    <mergeCell ref="D26:H26"/>
    <mergeCell ref="D21:H21"/>
    <mergeCell ref="D22:H22"/>
    <mergeCell ref="F3:H3"/>
    <mergeCell ref="F2:H2"/>
    <mergeCell ref="F1:H1"/>
    <mergeCell ref="D27:H27"/>
    <mergeCell ref="D11:H11"/>
    <mergeCell ref="D12:H12"/>
    <mergeCell ref="B13:H13"/>
    <mergeCell ref="D14:H14"/>
    <mergeCell ref="D15:H15"/>
    <mergeCell ref="D16:H16"/>
    <mergeCell ref="D23:H23"/>
    <mergeCell ref="D24:H24"/>
    <mergeCell ref="D17:H17"/>
    <mergeCell ref="C7:H7"/>
    <mergeCell ref="C8:G8"/>
    <mergeCell ref="F4:H4"/>
    <mergeCell ref="B11:C11"/>
  </mergeCells>
  <printOptions/>
  <pageMargins left="0.7480314960629921" right="0.07874015748031496" top="0.3937007874015748" bottom="0.4724409448818898" header="0.2755905511811024" footer="0.275590551181102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G5" sqref="G5:I5"/>
    </sheetView>
  </sheetViews>
  <sheetFormatPr defaultColWidth="9.00390625" defaultRowHeight="12.75"/>
  <cols>
    <col min="1" max="1" width="7.625" style="0" customWidth="1"/>
    <col min="4" max="4" width="12.00390625" style="0" customWidth="1"/>
    <col min="7" max="7" width="9.00390625" style="0" customWidth="1"/>
    <col min="8" max="8" width="7.625" style="0" customWidth="1"/>
    <col min="9" max="9" width="10.375" style="0" customWidth="1"/>
  </cols>
  <sheetData>
    <row r="1" spans="7:9" ht="12.75">
      <c r="G1" s="327"/>
      <c r="H1" s="370"/>
      <c r="I1" s="370"/>
    </row>
    <row r="2" spans="7:9" ht="12.75">
      <c r="G2" s="338" t="s">
        <v>175</v>
      </c>
      <c r="H2" s="375"/>
      <c r="I2" s="375"/>
    </row>
    <row r="3" spans="6:9" ht="12.75" customHeight="1">
      <c r="F3" s="327" t="s">
        <v>363</v>
      </c>
      <c r="G3" s="327"/>
      <c r="H3" s="327"/>
      <c r="I3" s="327"/>
    </row>
    <row r="4" spans="7:9" ht="12.75">
      <c r="G4" s="327" t="s">
        <v>179</v>
      </c>
      <c r="H4" s="329"/>
      <c r="I4" s="329"/>
    </row>
    <row r="5" spans="7:9" ht="12.75" customHeight="1">
      <c r="G5" s="376" t="s">
        <v>438</v>
      </c>
      <c r="H5" s="377"/>
      <c r="I5" s="377"/>
    </row>
    <row r="6" spans="7:9" ht="12.75">
      <c r="G6" s="36"/>
      <c r="H6" s="37"/>
      <c r="I6" s="37"/>
    </row>
    <row r="8" spans="2:8" ht="62.25" customHeight="1">
      <c r="B8" s="333" t="s">
        <v>270</v>
      </c>
      <c r="C8" s="334"/>
      <c r="D8" s="334"/>
      <c r="E8" s="334"/>
      <c r="F8" s="334"/>
      <c r="G8" s="334"/>
      <c r="H8" s="334"/>
    </row>
    <row r="9" spans="2:8" ht="21.75" customHeight="1">
      <c r="B9" s="333"/>
      <c r="C9" s="334"/>
      <c r="D9" s="334"/>
      <c r="E9" s="334"/>
      <c r="F9" s="334"/>
      <c r="G9" s="334"/>
      <c r="H9" s="334"/>
    </row>
    <row r="11" spans="8:9" ht="13.5" thickBot="1">
      <c r="H11" s="369"/>
      <c r="I11" s="370"/>
    </row>
    <row r="12" spans="1:9" ht="38.25">
      <c r="A12" s="274" t="s">
        <v>11</v>
      </c>
      <c r="B12" s="275" t="s">
        <v>236</v>
      </c>
      <c r="C12" s="373" t="s">
        <v>237</v>
      </c>
      <c r="D12" s="373"/>
      <c r="E12" s="373"/>
      <c r="F12" s="373" t="s">
        <v>238</v>
      </c>
      <c r="G12" s="373"/>
      <c r="H12" s="373"/>
      <c r="I12" s="374"/>
    </row>
    <row r="13" spans="1:9" s="32" customFormat="1" ht="11.25">
      <c r="A13" s="278"/>
      <c r="B13" s="308">
        <v>1</v>
      </c>
      <c r="C13" s="371">
        <v>2</v>
      </c>
      <c r="D13" s="371"/>
      <c r="E13" s="371"/>
      <c r="F13" s="371">
        <v>3</v>
      </c>
      <c r="G13" s="371"/>
      <c r="H13" s="371"/>
      <c r="I13" s="372"/>
    </row>
    <row r="14" spans="1:9" s="54" customFormat="1" ht="34.5" customHeight="1">
      <c r="A14" s="276">
        <v>1</v>
      </c>
      <c r="B14" s="277" t="s">
        <v>74</v>
      </c>
      <c r="C14" s="344"/>
      <c r="D14" s="344"/>
      <c r="E14" s="344"/>
      <c r="F14" s="344" t="s">
        <v>239</v>
      </c>
      <c r="G14" s="344"/>
      <c r="H14" s="344"/>
      <c r="I14" s="345"/>
    </row>
    <row r="15" spans="1:9" ht="39.75" customHeight="1">
      <c r="A15" s="271">
        <v>2</v>
      </c>
      <c r="B15" s="99" t="s">
        <v>74</v>
      </c>
      <c r="C15" s="365" t="s">
        <v>240</v>
      </c>
      <c r="D15" s="365"/>
      <c r="E15" s="365"/>
      <c r="F15" s="365" t="s">
        <v>242</v>
      </c>
      <c r="G15" s="365"/>
      <c r="H15" s="365"/>
      <c r="I15" s="368"/>
    </row>
    <row r="16" spans="1:9" ht="41.25" customHeight="1" thickBot="1">
      <c r="A16" s="272">
        <v>3</v>
      </c>
      <c r="B16" s="273" t="s">
        <v>74</v>
      </c>
      <c r="C16" s="366" t="s">
        <v>241</v>
      </c>
      <c r="D16" s="366"/>
      <c r="E16" s="366"/>
      <c r="F16" s="366" t="s">
        <v>26</v>
      </c>
      <c r="G16" s="366"/>
      <c r="H16" s="366"/>
      <c r="I16" s="367"/>
    </row>
    <row r="17" spans="1:9" ht="32.25" customHeight="1">
      <c r="A17" s="38"/>
      <c r="B17" s="361"/>
      <c r="C17" s="362"/>
      <c r="D17" s="362"/>
      <c r="E17" s="363"/>
      <c r="F17" s="358"/>
      <c r="G17" s="358"/>
      <c r="H17" s="358"/>
      <c r="I17" s="364"/>
    </row>
    <row r="18" spans="1:9" ht="15.75">
      <c r="A18" s="352"/>
      <c r="B18" s="352"/>
      <c r="C18" s="352"/>
      <c r="D18" s="352"/>
      <c r="E18" s="352"/>
      <c r="F18" s="352"/>
      <c r="G18" s="352"/>
      <c r="H18" s="352"/>
      <c r="I18" s="353"/>
    </row>
    <row r="19" spans="1:9" ht="15.75">
      <c r="A19" s="352"/>
      <c r="B19" s="352"/>
      <c r="C19" s="352"/>
      <c r="D19" s="352"/>
      <c r="E19" s="352"/>
      <c r="F19" s="352"/>
      <c r="G19" s="352"/>
      <c r="H19" s="352"/>
      <c r="I19" s="353"/>
    </row>
    <row r="20" spans="1:9" ht="62.25" customHeight="1">
      <c r="A20" s="356"/>
      <c r="B20" s="356"/>
      <c r="C20" s="356"/>
      <c r="D20" s="356"/>
      <c r="E20" s="356"/>
      <c r="F20" s="356"/>
      <c r="G20" s="356"/>
      <c r="H20" s="356"/>
      <c r="I20" s="360"/>
    </row>
    <row r="21" spans="1:9" ht="15.75">
      <c r="A21" s="352"/>
      <c r="B21" s="352"/>
      <c r="C21" s="352"/>
      <c r="D21" s="352"/>
      <c r="E21" s="352"/>
      <c r="F21" s="352"/>
      <c r="G21" s="352"/>
      <c r="H21" s="352"/>
      <c r="I21" s="353"/>
    </row>
    <row r="22" spans="1:9" ht="15.75">
      <c r="A22" s="352"/>
      <c r="B22" s="352"/>
      <c r="C22" s="352"/>
      <c r="D22" s="352"/>
      <c r="E22" s="352"/>
      <c r="F22" s="352"/>
      <c r="G22" s="352"/>
      <c r="H22" s="352"/>
      <c r="I22" s="353"/>
    </row>
    <row r="23" spans="1:9" ht="15.75">
      <c r="A23" s="352"/>
      <c r="B23" s="352"/>
      <c r="C23" s="352"/>
      <c r="D23" s="352"/>
      <c r="E23" s="352"/>
      <c r="F23" s="352"/>
      <c r="G23" s="352"/>
      <c r="H23" s="352"/>
      <c r="I23" s="353"/>
    </row>
  </sheetData>
  <sheetProtection/>
  <mergeCells count="26">
    <mergeCell ref="A23:I23"/>
    <mergeCell ref="A18:I18"/>
    <mergeCell ref="A19:I19"/>
    <mergeCell ref="A20:I20"/>
    <mergeCell ref="A21:I21"/>
    <mergeCell ref="G1:I1"/>
    <mergeCell ref="G2:I2"/>
    <mergeCell ref="G5:I5"/>
    <mergeCell ref="G4:I4"/>
    <mergeCell ref="F3:I3"/>
    <mergeCell ref="F14:I14"/>
    <mergeCell ref="B8:H8"/>
    <mergeCell ref="B9:H9"/>
    <mergeCell ref="H11:I11"/>
    <mergeCell ref="F13:I13"/>
    <mergeCell ref="C13:E13"/>
    <mergeCell ref="F12:I12"/>
    <mergeCell ref="C14:E14"/>
    <mergeCell ref="C12:E12"/>
    <mergeCell ref="B17:D17"/>
    <mergeCell ref="E17:I17"/>
    <mergeCell ref="A22:I22"/>
    <mergeCell ref="C15:E15"/>
    <mergeCell ref="F16:I16"/>
    <mergeCell ref="F15:I15"/>
    <mergeCell ref="C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="130" zoomScaleSheetLayoutView="130" zoomScalePageLayoutView="0" workbookViewId="0" topLeftCell="A40">
      <selection activeCell="K4" sqref="K4"/>
    </sheetView>
  </sheetViews>
  <sheetFormatPr defaultColWidth="9.00390625" defaultRowHeight="12.75"/>
  <cols>
    <col min="1" max="1" width="3.125" style="18" customWidth="1"/>
    <col min="2" max="2" width="4.753906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3.375" style="18" customWidth="1"/>
    <col min="8" max="8" width="5.375" style="18" customWidth="1"/>
    <col min="9" max="9" width="5.875" style="18" customWidth="1"/>
    <col min="10" max="10" width="64.875" style="31" customWidth="1"/>
    <col min="11" max="11" width="10.75390625" style="20" customWidth="1"/>
    <col min="12" max="12" width="8.875" style="19" customWidth="1"/>
    <col min="13" max="13" width="8.375" style="19" customWidth="1"/>
    <col min="14" max="16384" width="9.125" style="20" customWidth="1"/>
  </cols>
  <sheetData>
    <row r="1" spans="10:11" ht="13.5" customHeight="1">
      <c r="J1" s="391" t="s">
        <v>37</v>
      </c>
      <c r="K1" s="391"/>
    </row>
    <row r="2" spans="9:11" ht="13.5" customHeight="1">
      <c r="I2" s="398" t="s">
        <v>363</v>
      </c>
      <c r="J2" s="398"/>
      <c r="K2" s="398"/>
    </row>
    <row r="3" spans="9:11" ht="13.5" customHeight="1">
      <c r="I3" s="398" t="s">
        <v>179</v>
      </c>
      <c r="J3" s="399"/>
      <c r="K3" s="399"/>
    </row>
    <row r="4" spans="10:11" ht="13.5" customHeight="1">
      <c r="J4" s="5"/>
      <c r="K4" s="5" t="s">
        <v>438</v>
      </c>
    </row>
    <row r="5" spans="10:11" ht="13.5" customHeight="1">
      <c r="J5" s="21"/>
      <c r="K5" s="21"/>
    </row>
    <row r="6" spans="10:11" ht="12.75">
      <c r="J6" s="21"/>
      <c r="K6" s="21"/>
    </row>
    <row r="7" spans="1:11" ht="18.75">
      <c r="A7" s="392" t="s">
        <v>365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</row>
    <row r="8" spans="1:13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393" t="s">
        <v>38</v>
      </c>
      <c r="K8" s="393"/>
      <c r="L8" s="23"/>
      <c r="M8" s="23"/>
    </row>
    <row r="9" spans="1:11" ht="10.5" customHeight="1">
      <c r="A9" s="378" t="s">
        <v>11</v>
      </c>
      <c r="B9" s="380" t="s">
        <v>243</v>
      </c>
      <c r="C9" s="381"/>
      <c r="D9" s="381"/>
      <c r="E9" s="381"/>
      <c r="F9" s="381"/>
      <c r="G9" s="381"/>
      <c r="H9" s="381"/>
      <c r="I9" s="381"/>
      <c r="J9" s="394" t="s">
        <v>244</v>
      </c>
      <c r="K9" s="396" t="s">
        <v>245</v>
      </c>
    </row>
    <row r="10" spans="1:11" ht="120" customHeight="1">
      <c r="A10" s="379"/>
      <c r="B10" s="266" t="s">
        <v>246</v>
      </c>
      <c r="C10" s="266" t="s">
        <v>247</v>
      </c>
      <c r="D10" s="266" t="s">
        <v>248</v>
      </c>
      <c r="E10" s="266" t="s">
        <v>249</v>
      </c>
      <c r="F10" s="266" t="s">
        <v>250</v>
      </c>
      <c r="G10" s="266" t="s">
        <v>251</v>
      </c>
      <c r="H10" s="266" t="s">
        <v>252</v>
      </c>
      <c r="I10" s="266" t="s">
        <v>253</v>
      </c>
      <c r="J10" s="395"/>
      <c r="K10" s="397"/>
    </row>
    <row r="11" spans="1:13" s="24" customFormat="1" ht="11.25" customHeight="1">
      <c r="A11" s="309"/>
      <c r="B11" s="310" t="s">
        <v>15</v>
      </c>
      <c r="C11" s="310" t="s">
        <v>16</v>
      </c>
      <c r="D11" s="310" t="s">
        <v>49</v>
      </c>
      <c r="E11" s="310" t="s">
        <v>50</v>
      </c>
      <c r="F11" s="310" t="s">
        <v>51</v>
      </c>
      <c r="G11" s="310" t="s">
        <v>52</v>
      </c>
      <c r="H11" s="310" t="s">
        <v>53</v>
      </c>
      <c r="I11" s="310" t="s">
        <v>54</v>
      </c>
      <c r="J11" s="311" t="s">
        <v>55</v>
      </c>
      <c r="K11" s="312" t="s">
        <v>56</v>
      </c>
      <c r="L11" s="313"/>
      <c r="M11" s="313"/>
    </row>
    <row r="12" spans="1:13" s="28" customFormat="1" ht="14.25">
      <c r="A12" s="251" t="s">
        <v>15</v>
      </c>
      <c r="B12" s="252" t="s">
        <v>57</v>
      </c>
      <c r="C12" s="252" t="s">
        <v>15</v>
      </c>
      <c r="D12" s="252" t="s">
        <v>58</v>
      </c>
      <c r="E12" s="252" t="s">
        <v>58</v>
      </c>
      <c r="F12" s="252" t="s">
        <v>57</v>
      </c>
      <c r="G12" s="252" t="s">
        <v>58</v>
      </c>
      <c r="H12" s="252" t="s">
        <v>59</v>
      </c>
      <c r="I12" s="252" t="s">
        <v>57</v>
      </c>
      <c r="J12" s="253" t="s">
        <v>60</v>
      </c>
      <c r="K12" s="255">
        <f>K13+K24++K32+K35+K18+K40</f>
        <v>605.1400000000001</v>
      </c>
      <c r="L12" s="27"/>
      <c r="M12" s="27"/>
    </row>
    <row r="13" spans="1:13" s="29" customFormat="1" ht="12.75">
      <c r="A13" s="244">
        <f>A12+1</f>
        <v>2</v>
      </c>
      <c r="B13" s="101" t="s">
        <v>61</v>
      </c>
      <c r="C13" s="101" t="s">
        <v>15</v>
      </c>
      <c r="D13" s="101" t="s">
        <v>62</v>
      </c>
      <c r="E13" s="101" t="s">
        <v>58</v>
      </c>
      <c r="F13" s="101" t="s">
        <v>57</v>
      </c>
      <c r="G13" s="101" t="s">
        <v>58</v>
      </c>
      <c r="H13" s="101" t="s">
        <v>59</v>
      </c>
      <c r="I13" s="101" t="s">
        <v>57</v>
      </c>
      <c r="J13" s="102" t="s">
        <v>63</v>
      </c>
      <c r="K13" s="245">
        <f>K14</f>
        <v>262.57000000000005</v>
      </c>
      <c r="L13" s="25"/>
      <c r="M13" s="25"/>
    </row>
    <row r="14" spans="1:13" s="29" customFormat="1" ht="12.75">
      <c r="A14" s="244">
        <f aca="true" t="shared" si="0" ref="A14:A53">A13+1</f>
        <v>3</v>
      </c>
      <c r="B14" s="101" t="s">
        <v>61</v>
      </c>
      <c r="C14" s="101" t="s">
        <v>15</v>
      </c>
      <c r="D14" s="101" t="s">
        <v>62</v>
      </c>
      <c r="E14" s="101" t="s">
        <v>64</v>
      </c>
      <c r="F14" s="101" t="s">
        <v>57</v>
      </c>
      <c r="G14" s="101" t="s">
        <v>62</v>
      </c>
      <c r="H14" s="101" t="s">
        <v>59</v>
      </c>
      <c r="I14" s="101" t="s">
        <v>67</v>
      </c>
      <c r="J14" s="102" t="s">
        <v>65</v>
      </c>
      <c r="K14" s="245">
        <f>K16+K15+K17</f>
        <v>262.57000000000005</v>
      </c>
      <c r="L14" s="25"/>
      <c r="M14" s="25"/>
    </row>
    <row r="15" spans="1:13" ht="39.75" customHeight="1">
      <c r="A15" s="244">
        <f t="shared" si="0"/>
        <v>4</v>
      </c>
      <c r="B15" s="100" t="s">
        <v>61</v>
      </c>
      <c r="C15" s="100" t="s">
        <v>15</v>
      </c>
      <c r="D15" s="100" t="s">
        <v>62</v>
      </c>
      <c r="E15" s="100" t="s">
        <v>64</v>
      </c>
      <c r="F15" s="100" t="s">
        <v>66</v>
      </c>
      <c r="G15" s="100" t="s">
        <v>62</v>
      </c>
      <c r="H15" s="100" t="s">
        <v>59</v>
      </c>
      <c r="I15" s="100" t="s">
        <v>67</v>
      </c>
      <c r="J15" s="104" t="s">
        <v>254</v>
      </c>
      <c r="K15" s="245">
        <v>259.47</v>
      </c>
      <c r="M15" s="25"/>
    </row>
    <row r="16" spans="1:13" s="29" customFormat="1" ht="76.5">
      <c r="A16" s="244">
        <f t="shared" si="0"/>
        <v>5</v>
      </c>
      <c r="B16" s="100" t="s">
        <v>61</v>
      </c>
      <c r="C16" s="100" t="s">
        <v>15</v>
      </c>
      <c r="D16" s="100" t="s">
        <v>62</v>
      </c>
      <c r="E16" s="100" t="s">
        <v>64</v>
      </c>
      <c r="F16" s="100" t="s">
        <v>68</v>
      </c>
      <c r="G16" s="100" t="s">
        <v>62</v>
      </c>
      <c r="H16" s="100" t="s">
        <v>59</v>
      </c>
      <c r="I16" s="100" t="s">
        <v>67</v>
      </c>
      <c r="J16" s="105" t="s">
        <v>255</v>
      </c>
      <c r="K16" s="245">
        <v>0.1</v>
      </c>
      <c r="L16" s="25"/>
      <c r="M16" s="25"/>
    </row>
    <row r="17" spans="1:13" ht="39.75" customHeight="1">
      <c r="A17" s="244">
        <f t="shared" si="0"/>
        <v>6</v>
      </c>
      <c r="B17" s="100" t="s">
        <v>61</v>
      </c>
      <c r="C17" s="100" t="s">
        <v>15</v>
      </c>
      <c r="D17" s="100" t="s">
        <v>62</v>
      </c>
      <c r="E17" s="100" t="s">
        <v>64</v>
      </c>
      <c r="F17" s="100" t="s">
        <v>71</v>
      </c>
      <c r="G17" s="100" t="s">
        <v>62</v>
      </c>
      <c r="H17" s="100" t="s">
        <v>59</v>
      </c>
      <c r="I17" s="100" t="s">
        <v>67</v>
      </c>
      <c r="J17" s="105" t="s">
        <v>256</v>
      </c>
      <c r="K17" s="245">
        <v>3</v>
      </c>
      <c r="M17" s="25"/>
    </row>
    <row r="18" spans="1:13" ht="26.25" customHeight="1">
      <c r="A18" s="244">
        <f t="shared" si="0"/>
        <v>7</v>
      </c>
      <c r="B18" s="101" t="s">
        <v>203</v>
      </c>
      <c r="C18" s="101" t="s">
        <v>15</v>
      </c>
      <c r="D18" s="101" t="s">
        <v>96</v>
      </c>
      <c r="E18" s="101" t="s">
        <v>58</v>
      </c>
      <c r="F18" s="101" t="s">
        <v>57</v>
      </c>
      <c r="G18" s="101" t="s">
        <v>58</v>
      </c>
      <c r="H18" s="101" t="s">
        <v>59</v>
      </c>
      <c r="I18" s="101" t="s">
        <v>57</v>
      </c>
      <c r="J18" s="106" t="s">
        <v>185</v>
      </c>
      <c r="K18" s="245">
        <f>K19</f>
        <v>86.39999999999999</v>
      </c>
      <c r="M18" s="25"/>
    </row>
    <row r="19" spans="1:13" ht="24" customHeight="1">
      <c r="A19" s="244">
        <f t="shared" si="0"/>
        <v>8</v>
      </c>
      <c r="B19" s="101" t="s">
        <v>203</v>
      </c>
      <c r="C19" s="101" t="s">
        <v>15</v>
      </c>
      <c r="D19" s="101" t="s">
        <v>96</v>
      </c>
      <c r="E19" s="101" t="s">
        <v>58</v>
      </c>
      <c r="F19" s="101" t="s">
        <v>57</v>
      </c>
      <c r="G19" s="101" t="s">
        <v>62</v>
      </c>
      <c r="H19" s="101" t="s">
        <v>59</v>
      </c>
      <c r="I19" s="101" t="s">
        <v>57</v>
      </c>
      <c r="J19" s="106" t="s">
        <v>302</v>
      </c>
      <c r="K19" s="245">
        <f>K20+K21+K22+K23</f>
        <v>86.39999999999999</v>
      </c>
      <c r="M19" s="25"/>
    </row>
    <row r="20" spans="1:13" ht="40.5" customHeight="1">
      <c r="A20" s="244">
        <f t="shared" si="0"/>
        <v>9</v>
      </c>
      <c r="B20" s="100" t="s">
        <v>203</v>
      </c>
      <c r="C20" s="100" t="s">
        <v>15</v>
      </c>
      <c r="D20" s="100" t="s">
        <v>96</v>
      </c>
      <c r="E20" s="100" t="s">
        <v>64</v>
      </c>
      <c r="F20" s="100" t="s">
        <v>181</v>
      </c>
      <c r="G20" s="100" t="s">
        <v>62</v>
      </c>
      <c r="H20" s="100" t="s">
        <v>59</v>
      </c>
      <c r="I20" s="100" t="s">
        <v>67</v>
      </c>
      <c r="J20" s="105" t="s">
        <v>303</v>
      </c>
      <c r="K20" s="245">
        <v>26.4</v>
      </c>
      <c r="M20" s="25"/>
    </row>
    <row r="21" spans="1:13" ht="40.5" customHeight="1">
      <c r="A21" s="244">
        <f t="shared" si="0"/>
        <v>10</v>
      </c>
      <c r="B21" s="100" t="s">
        <v>331</v>
      </c>
      <c r="C21" s="100" t="s">
        <v>15</v>
      </c>
      <c r="D21" s="100" t="s">
        <v>96</v>
      </c>
      <c r="E21" s="100" t="s">
        <v>64</v>
      </c>
      <c r="F21" s="100" t="s">
        <v>182</v>
      </c>
      <c r="G21" s="100" t="s">
        <v>62</v>
      </c>
      <c r="H21" s="100" t="s">
        <v>59</v>
      </c>
      <c r="I21" s="100" t="s">
        <v>67</v>
      </c>
      <c r="J21" s="107" t="s">
        <v>330</v>
      </c>
      <c r="K21" s="245">
        <v>1</v>
      </c>
      <c r="M21" s="25"/>
    </row>
    <row r="22" spans="1:13" ht="40.5" customHeight="1">
      <c r="A22" s="244">
        <f t="shared" si="0"/>
        <v>11</v>
      </c>
      <c r="B22" s="100" t="s">
        <v>332</v>
      </c>
      <c r="C22" s="100" t="s">
        <v>15</v>
      </c>
      <c r="D22" s="100" t="s">
        <v>96</v>
      </c>
      <c r="E22" s="100" t="s">
        <v>64</v>
      </c>
      <c r="F22" s="100" t="s">
        <v>183</v>
      </c>
      <c r="G22" s="100" t="s">
        <v>62</v>
      </c>
      <c r="H22" s="100" t="s">
        <v>59</v>
      </c>
      <c r="I22" s="100" t="s">
        <v>67</v>
      </c>
      <c r="J22" s="107" t="s">
        <v>304</v>
      </c>
      <c r="K22" s="245">
        <v>57.9</v>
      </c>
      <c r="M22" s="25"/>
    </row>
    <row r="23" spans="1:13" s="29" customFormat="1" ht="40.5" customHeight="1">
      <c r="A23" s="244">
        <f t="shared" si="0"/>
        <v>12</v>
      </c>
      <c r="B23" s="100" t="s">
        <v>333</v>
      </c>
      <c r="C23" s="100" t="s">
        <v>15</v>
      </c>
      <c r="D23" s="100" t="s">
        <v>96</v>
      </c>
      <c r="E23" s="100" t="s">
        <v>64</v>
      </c>
      <c r="F23" s="100" t="s">
        <v>184</v>
      </c>
      <c r="G23" s="100" t="s">
        <v>62</v>
      </c>
      <c r="H23" s="100" t="s">
        <v>59</v>
      </c>
      <c r="I23" s="100" t="s">
        <v>67</v>
      </c>
      <c r="J23" s="107" t="s">
        <v>305</v>
      </c>
      <c r="K23" s="245">
        <v>1.1</v>
      </c>
      <c r="L23" s="19"/>
      <c r="M23" s="27"/>
    </row>
    <row r="24" spans="1:13" ht="15.75">
      <c r="A24" s="244">
        <f t="shared" si="0"/>
        <v>13</v>
      </c>
      <c r="B24" s="100" t="s">
        <v>334</v>
      </c>
      <c r="C24" s="101" t="s">
        <v>15</v>
      </c>
      <c r="D24" s="101" t="s">
        <v>69</v>
      </c>
      <c r="E24" s="101" t="s">
        <v>58</v>
      </c>
      <c r="F24" s="101" t="s">
        <v>57</v>
      </c>
      <c r="G24" s="101" t="s">
        <v>58</v>
      </c>
      <c r="H24" s="101" t="s">
        <v>59</v>
      </c>
      <c r="I24" s="101" t="s">
        <v>57</v>
      </c>
      <c r="J24" s="108" t="s">
        <v>257</v>
      </c>
      <c r="K24" s="245">
        <f>SUM(K27+K25)</f>
        <v>170.3</v>
      </c>
      <c r="M24" s="27">
        <f>K24-L24</f>
        <v>170.3</v>
      </c>
    </row>
    <row r="25" spans="1:13" ht="12.75" customHeight="1">
      <c r="A25" s="244">
        <f t="shared" si="0"/>
        <v>14</v>
      </c>
      <c r="B25" s="100" t="s">
        <v>335</v>
      </c>
      <c r="C25" s="100" t="s">
        <v>15</v>
      </c>
      <c r="D25" s="100" t="s">
        <v>69</v>
      </c>
      <c r="E25" s="100" t="s">
        <v>62</v>
      </c>
      <c r="F25" s="100" t="s">
        <v>57</v>
      </c>
      <c r="G25" s="100" t="s">
        <v>58</v>
      </c>
      <c r="H25" s="100" t="s">
        <v>59</v>
      </c>
      <c r="I25" s="100" t="s">
        <v>67</v>
      </c>
      <c r="J25" s="105" t="s">
        <v>70</v>
      </c>
      <c r="K25" s="245">
        <f>SUM(K26)</f>
        <v>30.59</v>
      </c>
      <c r="M25" s="25"/>
    </row>
    <row r="26" spans="1:13" ht="12.75" customHeight="1">
      <c r="A26" s="244">
        <f t="shared" si="0"/>
        <v>15</v>
      </c>
      <c r="B26" s="100" t="s">
        <v>336</v>
      </c>
      <c r="C26" s="100" t="s">
        <v>15</v>
      </c>
      <c r="D26" s="100" t="s">
        <v>69</v>
      </c>
      <c r="E26" s="100" t="s">
        <v>62</v>
      </c>
      <c r="F26" s="100" t="s">
        <v>71</v>
      </c>
      <c r="G26" s="100" t="s">
        <v>56</v>
      </c>
      <c r="H26" s="100" t="s">
        <v>59</v>
      </c>
      <c r="I26" s="100" t="s">
        <v>67</v>
      </c>
      <c r="J26" s="105" t="s">
        <v>258</v>
      </c>
      <c r="K26" s="245">
        <v>30.59</v>
      </c>
      <c r="M26" s="25"/>
    </row>
    <row r="27" spans="1:13" ht="15.75">
      <c r="A27" s="244">
        <f t="shared" si="0"/>
        <v>16</v>
      </c>
      <c r="B27" s="100" t="s">
        <v>337</v>
      </c>
      <c r="C27" s="101" t="s">
        <v>15</v>
      </c>
      <c r="D27" s="101" t="s">
        <v>69</v>
      </c>
      <c r="E27" s="101" t="s">
        <v>69</v>
      </c>
      <c r="F27" s="101" t="s">
        <v>57</v>
      </c>
      <c r="G27" s="101" t="s">
        <v>58</v>
      </c>
      <c r="H27" s="101" t="s">
        <v>59</v>
      </c>
      <c r="I27" s="101" t="s">
        <v>67</v>
      </c>
      <c r="J27" s="108" t="s">
        <v>259</v>
      </c>
      <c r="K27" s="245">
        <f>SUM(K28+K30)</f>
        <v>139.71</v>
      </c>
      <c r="M27" s="25"/>
    </row>
    <row r="28" spans="1:13" ht="12" customHeight="1">
      <c r="A28" s="244">
        <f t="shared" si="0"/>
        <v>17</v>
      </c>
      <c r="B28" s="100" t="s">
        <v>67</v>
      </c>
      <c r="C28" s="100" t="s">
        <v>15</v>
      </c>
      <c r="D28" s="100" t="s">
        <v>69</v>
      </c>
      <c r="E28" s="100" t="s">
        <v>69</v>
      </c>
      <c r="F28" s="100" t="s">
        <v>66</v>
      </c>
      <c r="G28" s="100" t="s">
        <v>58</v>
      </c>
      <c r="H28" s="100" t="s">
        <v>59</v>
      </c>
      <c r="I28" s="100" t="s">
        <v>67</v>
      </c>
      <c r="J28" s="105" t="s">
        <v>260</v>
      </c>
      <c r="K28" s="245">
        <f>K29</f>
        <v>134.71</v>
      </c>
      <c r="M28" s="25"/>
    </row>
    <row r="29" spans="1:13" ht="51">
      <c r="A29" s="244">
        <f t="shared" si="0"/>
        <v>18</v>
      </c>
      <c r="B29" s="100" t="s">
        <v>338</v>
      </c>
      <c r="C29" s="100" t="s">
        <v>15</v>
      </c>
      <c r="D29" s="100" t="s">
        <v>69</v>
      </c>
      <c r="E29" s="100" t="s">
        <v>69</v>
      </c>
      <c r="F29" s="100" t="s">
        <v>72</v>
      </c>
      <c r="G29" s="100" t="s">
        <v>56</v>
      </c>
      <c r="H29" s="100" t="s">
        <v>59</v>
      </c>
      <c r="I29" s="100" t="s">
        <v>67</v>
      </c>
      <c r="J29" s="105" t="s">
        <v>261</v>
      </c>
      <c r="K29" s="245">
        <v>134.71</v>
      </c>
      <c r="M29" s="25"/>
    </row>
    <row r="30" spans="1:13" ht="25.5">
      <c r="A30" s="244">
        <f t="shared" si="0"/>
        <v>19</v>
      </c>
      <c r="B30" s="100" t="s">
        <v>339</v>
      </c>
      <c r="C30" s="100" t="s">
        <v>15</v>
      </c>
      <c r="D30" s="100" t="s">
        <v>69</v>
      </c>
      <c r="E30" s="100" t="s">
        <v>69</v>
      </c>
      <c r="F30" s="100" t="s">
        <v>68</v>
      </c>
      <c r="G30" s="100" t="s">
        <v>58</v>
      </c>
      <c r="H30" s="100" t="s">
        <v>59</v>
      </c>
      <c r="I30" s="100" t="s">
        <v>67</v>
      </c>
      <c r="J30" s="105" t="s">
        <v>262</v>
      </c>
      <c r="K30" s="245">
        <f>K31</f>
        <v>5</v>
      </c>
      <c r="M30" s="25"/>
    </row>
    <row r="31" spans="1:13" ht="51">
      <c r="A31" s="244">
        <f t="shared" si="0"/>
        <v>20</v>
      </c>
      <c r="B31" s="100" t="s">
        <v>340</v>
      </c>
      <c r="C31" s="100" t="s">
        <v>15</v>
      </c>
      <c r="D31" s="100" t="s">
        <v>69</v>
      </c>
      <c r="E31" s="100" t="s">
        <v>69</v>
      </c>
      <c r="F31" s="100" t="s">
        <v>73</v>
      </c>
      <c r="G31" s="100" t="s">
        <v>56</v>
      </c>
      <c r="H31" s="100" t="s">
        <v>59</v>
      </c>
      <c r="I31" s="100" t="s">
        <v>67</v>
      </c>
      <c r="J31" s="105" t="s">
        <v>263</v>
      </c>
      <c r="K31" s="245">
        <v>5</v>
      </c>
      <c r="M31" s="25"/>
    </row>
    <row r="32" spans="1:13" ht="12.75">
      <c r="A32" s="244">
        <f t="shared" si="0"/>
        <v>21</v>
      </c>
      <c r="B32" s="100" t="s">
        <v>341</v>
      </c>
      <c r="C32" s="101" t="s">
        <v>15</v>
      </c>
      <c r="D32" s="101" t="s">
        <v>75</v>
      </c>
      <c r="E32" s="101" t="s">
        <v>58</v>
      </c>
      <c r="F32" s="101" t="s">
        <v>57</v>
      </c>
      <c r="G32" s="101" t="s">
        <v>58</v>
      </c>
      <c r="H32" s="101" t="s">
        <v>59</v>
      </c>
      <c r="I32" s="101" t="s">
        <v>57</v>
      </c>
      <c r="J32" s="102" t="s">
        <v>76</v>
      </c>
      <c r="K32" s="245">
        <f>K33</f>
        <v>6.09</v>
      </c>
      <c r="M32" s="25"/>
    </row>
    <row r="33" spans="1:13" s="29" customFormat="1" ht="38.25">
      <c r="A33" s="244">
        <f t="shared" si="0"/>
        <v>22</v>
      </c>
      <c r="B33" s="100" t="s">
        <v>342</v>
      </c>
      <c r="C33" s="101" t="s">
        <v>15</v>
      </c>
      <c r="D33" s="101" t="s">
        <v>75</v>
      </c>
      <c r="E33" s="101" t="s">
        <v>77</v>
      </c>
      <c r="F33" s="101" t="s">
        <v>57</v>
      </c>
      <c r="G33" s="101" t="s">
        <v>62</v>
      </c>
      <c r="H33" s="101" t="s">
        <v>59</v>
      </c>
      <c r="I33" s="101" t="s">
        <v>67</v>
      </c>
      <c r="J33" s="102" t="s">
        <v>78</v>
      </c>
      <c r="K33" s="247">
        <f>K34</f>
        <v>6.09</v>
      </c>
      <c r="L33" s="25"/>
      <c r="M33" s="25"/>
    </row>
    <row r="34" spans="1:11" ht="51">
      <c r="A34" s="244">
        <f t="shared" si="0"/>
        <v>23</v>
      </c>
      <c r="B34" s="100" t="s">
        <v>343</v>
      </c>
      <c r="C34" s="100" t="s">
        <v>15</v>
      </c>
      <c r="D34" s="100" t="s">
        <v>75</v>
      </c>
      <c r="E34" s="100" t="s">
        <v>77</v>
      </c>
      <c r="F34" s="100" t="s">
        <v>68</v>
      </c>
      <c r="G34" s="100" t="s">
        <v>62</v>
      </c>
      <c r="H34" s="100" t="s">
        <v>59</v>
      </c>
      <c r="I34" s="100" t="s">
        <v>67</v>
      </c>
      <c r="J34" s="104" t="s">
        <v>264</v>
      </c>
      <c r="K34" s="247">
        <v>6.09</v>
      </c>
    </row>
    <row r="35" spans="1:13" ht="25.5">
      <c r="A35" s="244">
        <f t="shared" si="0"/>
        <v>24</v>
      </c>
      <c r="B35" s="100" t="s">
        <v>344</v>
      </c>
      <c r="C35" s="101" t="s">
        <v>15</v>
      </c>
      <c r="D35" s="101" t="s">
        <v>80</v>
      </c>
      <c r="E35" s="101" t="s">
        <v>58</v>
      </c>
      <c r="F35" s="101" t="s">
        <v>57</v>
      </c>
      <c r="G35" s="101" t="s">
        <v>58</v>
      </c>
      <c r="H35" s="101" t="s">
        <v>59</v>
      </c>
      <c r="I35" s="101" t="s">
        <v>57</v>
      </c>
      <c r="J35" s="102" t="s">
        <v>81</v>
      </c>
      <c r="K35" s="245">
        <f>K36</f>
        <v>43.69</v>
      </c>
      <c r="M35" s="25"/>
    </row>
    <row r="36" spans="1:13" s="29" customFormat="1" ht="63.75">
      <c r="A36" s="244">
        <f t="shared" si="0"/>
        <v>25</v>
      </c>
      <c r="B36" s="100" t="s">
        <v>345</v>
      </c>
      <c r="C36" s="101" t="s">
        <v>15</v>
      </c>
      <c r="D36" s="101" t="s">
        <v>80</v>
      </c>
      <c r="E36" s="101" t="s">
        <v>82</v>
      </c>
      <c r="F36" s="101" t="s">
        <v>57</v>
      </c>
      <c r="G36" s="101" t="s">
        <v>58</v>
      </c>
      <c r="H36" s="101" t="s">
        <v>59</v>
      </c>
      <c r="I36" s="101" t="s">
        <v>83</v>
      </c>
      <c r="J36" s="102" t="s">
        <v>84</v>
      </c>
      <c r="K36" s="245">
        <f>K37</f>
        <v>43.69</v>
      </c>
      <c r="L36" s="25"/>
      <c r="M36" s="25"/>
    </row>
    <row r="37" spans="1:13" s="29" customFormat="1" ht="51">
      <c r="A37" s="244">
        <f t="shared" si="0"/>
        <v>26</v>
      </c>
      <c r="B37" s="100" t="s">
        <v>346</v>
      </c>
      <c r="C37" s="100" t="s">
        <v>15</v>
      </c>
      <c r="D37" s="100" t="s">
        <v>80</v>
      </c>
      <c r="E37" s="100" t="s">
        <v>82</v>
      </c>
      <c r="F37" s="100" t="s">
        <v>56</v>
      </c>
      <c r="G37" s="100" t="s">
        <v>58</v>
      </c>
      <c r="H37" s="100" t="s">
        <v>59</v>
      </c>
      <c r="I37" s="100" t="s">
        <v>83</v>
      </c>
      <c r="J37" s="104" t="s">
        <v>265</v>
      </c>
      <c r="K37" s="248">
        <f>K38</f>
        <v>43.69</v>
      </c>
      <c r="L37" s="25"/>
      <c r="M37" s="25"/>
    </row>
    <row r="38" spans="1:11" ht="51">
      <c r="A38" s="244">
        <f t="shared" si="0"/>
        <v>27</v>
      </c>
      <c r="B38" s="100" t="s">
        <v>83</v>
      </c>
      <c r="C38" s="100" t="s">
        <v>15</v>
      </c>
      <c r="D38" s="100" t="s">
        <v>80</v>
      </c>
      <c r="E38" s="100" t="s">
        <v>82</v>
      </c>
      <c r="F38" s="100" t="s">
        <v>72</v>
      </c>
      <c r="G38" s="100" t="s">
        <v>56</v>
      </c>
      <c r="H38" s="100" t="s">
        <v>59</v>
      </c>
      <c r="I38" s="100" t="s">
        <v>83</v>
      </c>
      <c r="J38" s="104" t="s">
        <v>85</v>
      </c>
      <c r="K38" s="248">
        <f>SUM(K39:K39)</f>
        <v>43.69</v>
      </c>
    </row>
    <row r="39" spans="1:11" ht="70.5" customHeight="1">
      <c r="A39" s="244">
        <f t="shared" si="0"/>
        <v>28</v>
      </c>
      <c r="B39" s="100" t="s">
        <v>347</v>
      </c>
      <c r="C39" s="100" t="s">
        <v>15</v>
      </c>
      <c r="D39" s="100" t="s">
        <v>80</v>
      </c>
      <c r="E39" s="100" t="s">
        <v>82</v>
      </c>
      <c r="F39" s="100" t="s">
        <v>72</v>
      </c>
      <c r="G39" s="100" t="s">
        <v>56</v>
      </c>
      <c r="H39" s="111" t="s">
        <v>86</v>
      </c>
      <c r="I39" s="100" t="s">
        <v>83</v>
      </c>
      <c r="J39" s="104" t="s">
        <v>266</v>
      </c>
      <c r="K39" s="248">
        <v>43.69</v>
      </c>
    </row>
    <row r="40" spans="1:13" ht="38.25">
      <c r="A40" s="244">
        <f t="shared" si="0"/>
        <v>29</v>
      </c>
      <c r="B40" s="100" t="s">
        <v>348</v>
      </c>
      <c r="C40" s="101" t="s">
        <v>15</v>
      </c>
      <c r="D40" s="101" t="s">
        <v>87</v>
      </c>
      <c r="E40" s="101" t="s">
        <v>69</v>
      </c>
      <c r="F40" s="101" t="s">
        <v>57</v>
      </c>
      <c r="G40" s="101" t="s">
        <v>58</v>
      </c>
      <c r="H40" s="101" t="s">
        <v>59</v>
      </c>
      <c r="I40" s="101" t="s">
        <v>88</v>
      </c>
      <c r="J40" s="112" t="s">
        <v>89</v>
      </c>
      <c r="K40" s="248">
        <f>K41</f>
        <v>36.09</v>
      </c>
      <c r="M40" s="25"/>
    </row>
    <row r="41" spans="1:11" ht="25.5">
      <c r="A41" s="244">
        <f t="shared" si="0"/>
        <v>30</v>
      </c>
      <c r="B41" s="100" t="s">
        <v>349</v>
      </c>
      <c r="C41" s="100" t="s">
        <v>15</v>
      </c>
      <c r="D41" s="100" t="s">
        <v>87</v>
      </c>
      <c r="E41" s="100" t="s">
        <v>69</v>
      </c>
      <c r="F41" s="100" t="s">
        <v>66</v>
      </c>
      <c r="G41" s="100" t="s">
        <v>58</v>
      </c>
      <c r="H41" s="100" t="s">
        <v>59</v>
      </c>
      <c r="I41" s="100" t="s">
        <v>88</v>
      </c>
      <c r="J41" s="113" t="s">
        <v>90</v>
      </c>
      <c r="K41" s="248">
        <f>K42</f>
        <v>36.09</v>
      </c>
    </row>
    <row r="42" spans="1:11" ht="40.5" customHeight="1">
      <c r="A42" s="244">
        <f t="shared" si="0"/>
        <v>31</v>
      </c>
      <c r="B42" s="100" t="s">
        <v>350</v>
      </c>
      <c r="C42" s="100" t="s">
        <v>15</v>
      </c>
      <c r="D42" s="100" t="s">
        <v>87</v>
      </c>
      <c r="E42" s="100" t="s">
        <v>69</v>
      </c>
      <c r="F42" s="100" t="s">
        <v>72</v>
      </c>
      <c r="G42" s="100" t="s">
        <v>56</v>
      </c>
      <c r="H42" s="100" t="s">
        <v>74</v>
      </c>
      <c r="I42" s="100" t="s">
        <v>88</v>
      </c>
      <c r="J42" s="113" t="s">
        <v>180</v>
      </c>
      <c r="K42" s="248">
        <v>36.09</v>
      </c>
    </row>
    <row r="43" spans="1:11" ht="12.75">
      <c r="A43" s="244">
        <f t="shared" si="0"/>
        <v>32</v>
      </c>
      <c r="B43" s="100" t="s">
        <v>351</v>
      </c>
      <c r="C43" s="101" t="s">
        <v>16</v>
      </c>
      <c r="D43" s="101" t="s">
        <v>58</v>
      </c>
      <c r="E43" s="101" t="s">
        <v>58</v>
      </c>
      <c r="F43" s="101" t="s">
        <v>57</v>
      </c>
      <c r="G43" s="101" t="s">
        <v>58</v>
      </c>
      <c r="H43" s="101" t="s">
        <v>59</v>
      </c>
      <c r="I43" s="101" t="s">
        <v>57</v>
      </c>
      <c r="J43" s="102" t="s">
        <v>91</v>
      </c>
      <c r="K43" s="245">
        <f>K44</f>
        <v>4330.24</v>
      </c>
    </row>
    <row r="44" spans="1:11" ht="25.5">
      <c r="A44" s="244">
        <f t="shared" si="0"/>
        <v>33</v>
      </c>
      <c r="B44" s="100" t="s">
        <v>352</v>
      </c>
      <c r="C44" s="101" t="s">
        <v>16</v>
      </c>
      <c r="D44" s="101" t="s">
        <v>64</v>
      </c>
      <c r="E44" s="101" t="s">
        <v>58</v>
      </c>
      <c r="F44" s="101" t="s">
        <v>57</v>
      </c>
      <c r="G44" s="101" t="s">
        <v>58</v>
      </c>
      <c r="H44" s="101" t="s">
        <v>59</v>
      </c>
      <c r="I44" s="101" t="s">
        <v>57</v>
      </c>
      <c r="J44" s="102" t="s">
        <v>92</v>
      </c>
      <c r="K44" s="245">
        <f>K45+K48+K51</f>
        <v>4330.24</v>
      </c>
    </row>
    <row r="45" spans="1:13" ht="25.5">
      <c r="A45" s="244">
        <f t="shared" si="0"/>
        <v>34</v>
      </c>
      <c r="B45" s="100" t="s">
        <v>353</v>
      </c>
      <c r="C45" s="101" t="s">
        <v>16</v>
      </c>
      <c r="D45" s="101" t="s">
        <v>64</v>
      </c>
      <c r="E45" s="101" t="s">
        <v>62</v>
      </c>
      <c r="F45" s="101" t="s">
        <v>57</v>
      </c>
      <c r="G45" s="101" t="s">
        <v>58</v>
      </c>
      <c r="H45" s="101" t="s">
        <v>59</v>
      </c>
      <c r="I45" s="101" t="s">
        <v>93</v>
      </c>
      <c r="J45" s="102" t="s">
        <v>94</v>
      </c>
      <c r="K45" s="245">
        <f>K46</f>
        <v>1006.85</v>
      </c>
      <c r="M45" s="25"/>
    </row>
    <row r="46" spans="1:13" s="29" customFormat="1" ht="12.75">
      <c r="A46" s="244">
        <f t="shared" si="0"/>
        <v>35</v>
      </c>
      <c r="B46" s="100" t="s">
        <v>354</v>
      </c>
      <c r="C46" s="100" t="s">
        <v>16</v>
      </c>
      <c r="D46" s="100" t="s">
        <v>64</v>
      </c>
      <c r="E46" s="100" t="s">
        <v>62</v>
      </c>
      <c r="F46" s="100" t="s">
        <v>95</v>
      </c>
      <c r="G46" s="100" t="s">
        <v>58</v>
      </c>
      <c r="H46" s="100" t="s">
        <v>59</v>
      </c>
      <c r="I46" s="100" t="s">
        <v>93</v>
      </c>
      <c r="J46" s="104" t="s">
        <v>267</v>
      </c>
      <c r="K46" s="245">
        <f>K47</f>
        <v>1006.85</v>
      </c>
      <c r="L46" s="25"/>
      <c r="M46" s="25"/>
    </row>
    <row r="47" spans="1:13" s="29" customFormat="1" ht="12.75">
      <c r="A47" s="244">
        <f t="shared" si="0"/>
        <v>36</v>
      </c>
      <c r="B47" s="100" t="s">
        <v>355</v>
      </c>
      <c r="C47" s="100" t="s">
        <v>16</v>
      </c>
      <c r="D47" s="100" t="s">
        <v>64</v>
      </c>
      <c r="E47" s="100" t="s">
        <v>62</v>
      </c>
      <c r="F47" s="100" t="s">
        <v>95</v>
      </c>
      <c r="G47" s="100" t="s">
        <v>56</v>
      </c>
      <c r="H47" s="100" t="s">
        <v>59</v>
      </c>
      <c r="I47" s="100" t="s">
        <v>93</v>
      </c>
      <c r="J47" s="104" t="s">
        <v>327</v>
      </c>
      <c r="K47" s="245">
        <f>360.38+646.47</f>
        <v>1006.85</v>
      </c>
      <c r="L47" s="25"/>
      <c r="M47" s="25"/>
    </row>
    <row r="48" spans="1:13" s="29" customFormat="1" ht="25.5">
      <c r="A48" s="244">
        <f t="shared" si="0"/>
        <v>37</v>
      </c>
      <c r="B48" s="100" t="s">
        <v>356</v>
      </c>
      <c r="C48" s="101" t="s">
        <v>16</v>
      </c>
      <c r="D48" s="101" t="s">
        <v>64</v>
      </c>
      <c r="E48" s="101" t="s">
        <v>96</v>
      </c>
      <c r="F48" s="101" t="s">
        <v>57</v>
      </c>
      <c r="G48" s="101" t="s">
        <v>58</v>
      </c>
      <c r="H48" s="101" t="s">
        <v>59</v>
      </c>
      <c r="I48" s="101" t="s">
        <v>93</v>
      </c>
      <c r="J48" s="102" t="s">
        <v>97</v>
      </c>
      <c r="K48" s="245">
        <f>K49</f>
        <v>55.11</v>
      </c>
      <c r="L48" s="25"/>
      <c r="M48" s="25"/>
    </row>
    <row r="49" spans="1:11" ht="25.5">
      <c r="A49" s="244">
        <f t="shared" si="0"/>
        <v>38</v>
      </c>
      <c r="B49" s="100" t="s">
        <v>357</v>
      </c>
      <c r="C49" s="100" t="s">
        <v>16</v>
      </c>
      <c r="D49" s="100" t="s">
        <v>64</v>
      </c>
      <c r="E49" s="100" t="s">
        <v>96</v>
      </c>
      <c r="F49" s="100" t="s">
        <v>98</v>
      </c>
      <c r="G49" s="100" t="s">
        <v>58</v>
      </c>
      <c r="H49" s="100" t="s">
        <v>59</v>
      </c>
      <c r="I49" s="100" t="s">
        <v>93</v>
      </c>
      <c r="J49" s="104" t="s">
        <v>99</v>
      </c>
      <c r="K49" s="245">
        <f>K50</f>
        <v>55.11</v>
      </c>
    </row>
    <row r="50" spans="1:11" ht="25.5">
      <c r="A50" s="244">
        <f t="shared" si="0"/>
        <v>39</v>
      </c>
      <c r="B50" s="100" t="s">
        <v>358</v>
      </c>
      <c r="C50" s="100" t="s">
        <v>16</v>
      </c>
      <c r="D50" s="100" t="s">
        <v>64</v>
      </c>
      <c r="E50" s="100" t="s">
        <v>96</v>
      </c>
      <c r="F50" s="100" t="s">
        <v>98</v>
      </c>
      <c r="G50" s="100" t="s">
        <v>56</v>
      </c>
      <c r="H50" s="100" t="s">
        <v>59</v>
      </c>
      <c r="I50" s="100" t="s">
        <v>93</v>
      </c>
      <c r="J50" s="104" t="s">
        <v>123</v>
      </c>
      <c r="K50" s="245">
        <v>55.11</v>
      </c>
    </row>
    <row r="51" spans="1:13" s="29" customFormat="1" ht="12.75">
      <c r="A51" s="244">
        <f t="shared" si="0"/>
        <v>40</v>
      </c>
      <c r="B51" s="100" t="s">
        <v>359</v>
      </c>
      <c r="C51" s="101" t="s">
        <v>16</v>
      </c>
      <c r="D51" s="101" t="s">
        <v>64</v>
      </c>
      <c r="E51" s="101" t="s">
        <v>77</v>
      </c>
      <c r="F51" s="101" t="s">
        <v>57</v>
      </c>
      <c r="G51" s="101" t="s">
        <v>58</v>
      </c>
      <c r="H51" s="101" t="s">
        <v>59</v>
      </c>
      <c r="I51" s="101" t="s">
        <v>93</v>
      </c>
      <c r="J51" s="102" t="s">
        <v>100</v>
      </c>
      <c r="K51" s="245">
        <f>K52</f>
        <v>3268.28</v>
      </c>
      <c r="L51" s="25"/>
      <c r="M51" s="25"/>
    </row>
    <row r="52" spans="1:11" ht="12.75">
      <c r="A52" s="244">
        <f t="shared" si="0"/>
        <v>41</v>
      </c>
      <c r="B52" s="100" t="s">
        <v>360</v>
      </c>
      <c r="C52" s="101" t="s">
        <v>16</v>
      </c>
      <c r="D52" s="101" t="s">
        <v>64</v>
      </c>
      <c r="E52" s="101" t="s">
        <v>77</v>
      </c>
      <c r="F52" s="101" t="s">
        <v>101</v>
      </c>
      <c r="G52" s="101" t="s">
        <v>58</v>
      </c>
      <c r="H52" s="101" t="s">
        <v>59</v>
      </c>
      <c r="I52" s="101" t="s">
        <v>93</v>
      </c>
      <c r="J52" s="102" t="s">
        <v>268</v>
      </c>
      <c r="K52" s="245">
        <f>K53</f>
        <v>3268.28</v>
      </c>
    </row>
    <row r="53" spans="1:11" ht="12.75">
      <c r="A53" s="261">
        <f t="shared" si="0"/>
        <v>42</v>
      </c>
      <c r="B53" s="262" t="s">
        <v>361</v>
      </c>
      <c r="C53" s="262" t="s">
        <v>16</v>
      </c>
      <c r="D53" s="262" t="s">
        <v>64</v>
      </c>
      <c r="E53" s="262" t="s">
        <v>77</v>
      </c>
      <c r="F53" s="262" t="s">
        <v>101</v>
      </c>
      <c r="G53" s="262" t="s">
        <v>56</v>
      </c>
      <c r="H53" s="262" t="s">
        <v>59</v>
      </c>
      <c r="I53" s="262" t="s">
        <v>93</v>
      </c>
      <c r="J53" s="263" t="s">
        <v>269</v>
      </c>
      <c r="K53" s="265">
        <f>3245.98+20+2.3</f>
        <v>3268.28</v>
      </c>
    </row>
    <row r="54" spans="1:13" s="29" customFormat="1" ht="13.5" customHeight="1" thickBot="1">
      <c r="A54" s="382" t="s">
        <v>103</v>
      </c>
      <c r="B54" s="383"/>
      <c r="C54" s="383"/>
      <c r="D54" s="383"/>
      <c r="E54" s="383"/>
      <c r="F54" s="383"/>
      <c r="G54" s="383"/>
      <c r="H54" s="383"/>
      <c r="I54" s="383"/>
      <c r="J54" s="384"/>
      <c r="K54" s="260">
        <f>K12+K43</f>
        <v>4935.38</v>
      </c>
      <c r="L54" s="25">
        <f>(K54-K48)*15%</f>
        <v>732.0405000000001</v>
      </c>
      <c r="M54" s="25"/>
    </row>
    <row r="55" spans="1:11" ht="12.75" customHeight="1">
      <c r="A55" s="385" t="s">
        <v>381</v>
      </c>
      <c r="B55" s="386"/>
      <c r="C55" s="386"/>
      <c r="D55" s="386"/>
      <c r="E55" s="386"/>
      <c r="F55" s="386"/>
      <c r="G55" s="386"/>
      <c r="H55" s="386"/>
      <c r="I55" s="386"/>
      <c r="J55" s="387"/>
      <c r="K55" s="243">
        <f>(K54-K48)*15%</f>
        <v>732.0405000000001</v>
      </c>
    </row>
    <row r="56" spans="1:11" ht="12.75">
      <c r="A56" s="388" t="s">
        <v>382</v>
      </c>
      <c r="B56" s="389"/>
      <c r="C56" s="389"/>
      <c r="D56" s="389"/>
      <c r="E56" s="389"/>
      <c r="F56" s="389"/>
      <c r="G56" s="389"/>
      <c r="H56" s="389"/>
      <c r="I56" s="389"/>
      <c r="J56" s="390"/>
      <c r="K56" s="114">
        <f>K12*50%</f>
        <v>302.57000000000005</v>
      </c>
    </row>
    <row r="57" spans="1:13" s="29" customFormat="1" ht="14.25">
      <c r="A57" s="267"/>
      <c r="B57" s="268"/>
      <c r="C57" s="268"/>
      <c r="D57" s="268"/>
      <c r="E57" s="268"/>
      <c r="F57" s="268"/>
      <c r="G57" s="268"/>
      <c r="H57" s="268"/>
      <c r="I57" s="268"/>
      <c r="J57" s="269"/>
      <c r="K57" s="270"/>
      <c r="L57" s="25"/>
      <c r="M57" s="25"/>
    </row>
    <row r="58" spans="1:11" ht="12.75">
      <c r="A58" s="30"/>
      <c r="K58" s="19"/>
    </row>
    <row r="59" spans="1:11" ht="12.75">
      <c r="A59" s="30"/>
      <c r="K59" s="19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</sheetData>
  <sheetProtection/>
  <mergeCells count="12">
    <mergeCell ref="I2:K2"/>
    <mergeCell ref="I3:K3"/>
    <mergeCell ref="A9:A10"/>
    <mergeCell ref="B9:I9"/>
    <mergeCell ref="A54:J54"/>
    <mergeCell ref="A55:J55"/>
    <mergeCell ref="A56:J56"/>
    <mergeCell ref="J1:K1"/>
    <mergeCell ref="A7:K7"/>
    <mergeCell ref="J8:K8"/>
    <mergeCell ref="J9:J10"/>
    <mergeCell ref="K9:K10"/>
  </mergeCells>
  <conditionalFormatting sqref="L55:L56">
    <cfRule type="cellIs" priority="1" dxfId="5" operator="equal" stopIfTrue="1">
      <formula>0</formula>
    </cfRule>
  </conditionalFormatting>
  <printOptions/>
  <pageMargins left="0.5" right="0.03" top="0.46" bottom="0.3" header="0.28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2"/>
  <sheetViews>
    <sheetView view="pageBreakPreview" zoomScale="130" zoomScaleSheetLayoutView="130" zoomScalePageLayoutView="0" workbookViewId="0" topLeftCell="I43">
      <selection activeCell="L4" sqref="L4"/>
    </sheetView>
  </sheetViews>
  <sheetFormatPr defaultColWidth="9.00390625" defaultRowHeight="12.75"/>
  <cols>
    <col min="1" max="1" width="2.25390625" style="18" customWidth="1"/>
    <col min="2" max="2" width="4.1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2.625" style="18" customWidth="1"/>
    <col min="8" max="8" width="5.00390625" style="18" bestFit="1" customWidth="1"/>
    <col min="9" max="9" width="5.875" style="18" customWidth="1"/>
    <col min="10" max="10" width="87.125" style="31" customWidth="1"/>
    <col min="11" max="12" width="13.00390625" style="20" customWidth="1"/>
    <col min="13" max="13" width="8.875" style="19" customWidth="1"/>
    <col min="14" max="14" width="8.375" style="19" customWidth="1"/>
    <col min="15" max="16384" width="9.125" style="20" customWidth="1"/>
  </cols>
  <sheetData>
    <row r="1" spans="10:12" ht="13.5" customHeight="1">
      <c r="J1" s="391" t="s">
        <v>176</v>
      </c>
      <c r="K1" s="391"/>
      <c r="L1" s="391"/>
    </row>
    <row r="2" spans="10:12" ht="13.5" customHeight="1">
      <c r="J2" s="327" t="s">
        <v>363</v>
      </c>
      <c r="K2" s="327"/>
      <c r="L2" s="327"/>
    </row>
    <row r="3" spans="10:12" ht="13.5" customHeight="1">
      <c r="J3" s="327" t="s">
        <v>179</v>
      </c>
      <c r="K3" s="329"/>
      <c r="L3" s="329"/>
    </row>
    <row r="4" spans="10:12" ht="13.5" customHeight="1">
      <c r="J4" s="5"/>
      <c r="K4" s="5"/>
      <c r="L4" s="5" t="s">
        <v>438</v>
      </c>
    </row>
    <row r="5" spans="10:12" ht="13.5" customHeight="1">
      <c r="J5" s="21"/>
      <c r="K5" s="21"/>
      <c r="L5" s="21"/>
    </row>
    <row r="6" spans="10:12" ht="12.75">
      <c r="J6" s="21"/>
      <c r="K6" s="21"/>
      <c r="L6" s="21"/>
    </row>
    <row r="7" spans="1:12" ht="18.75">
      <c r="A7" s="392" t="s">
        <v>366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</row>
    <row r="8" spans="1:14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393" t="s">
        <v>38</v>
      </c>
      <c r="K8" s="393"/>
      <c r="L8" s="393"/>
      <c r="M8" s="23"/>
      <c r="N8" s="23"/>
    </row>
    <row r="9" spans="1:12" ht="10.5" customHeight="1">
      <c r="A9" s="400" t="s">
        <v>39</v>
      </c>
      <c r="B9" s="401"/>
      <c r="C9" s="401"/>
      <c r="D9" s="401"/>
      <c r="E9" s="401"/>
      <c r="F9" s="401"/>
      <c r="G9" s="401"/>
      <c r="H9" s="401"/>
      <c r="I9" s="401"/>
      <c r="J9" s="402" t="s">
        <v>40</v>
      </c>
      <c r="K9" s="404" t="s">
        <v>186</v>
      </c>
      <c r="L9" s="406" t="s">
        <v>380</v>
      </c>
    </row>
    <row r="10" spans="1:12" ht="120" customHeight="1">
      <c r="A10" s="249" t="s">
        <v>11</v>
      </c>
      <c r="B10" s="250" t="s">
        <v>41</v>
      </c>
      <c r="C10" s="250" t="s">
        <v>42</v>
      </c>
      <c r="D10" s="250" t="s">
        <v>43</v>
      </c>
      <c r="E10" s="250" t="s">
        <v>44</v>
      </c>
      <c r="F10" s="250" t="s">
        <v>45</v>
      </c>
      <c r="G10" s="250" t="s">
        <v>46</v>
      </c>
      <c r="H10" s="250" t="s">
        <v>47</v>
      </c>
      <c r="I10" s="250" t="s">
        <v>48</v>
      </c>
      <c r="J10" s="403"/>
      <c r="K10" s="405"/>
      <c r="L10" s="407"/>
    </row>
    <row r="11" spans="1:14" s="26" customFormat="1" ht="11.25" customHeight="1">
      <c r="A11" s="256"/>
      <c r="B11" s="257" t="s">
        <v>15</v>
      </c>
      <c r="C11" s="257" t="s">
        <v>16</v>
      </c>
      <c r="D11" s="257" t="s">
        <v>49</v>
      </c>
      <c r="E11" s="257" t="s">
        <v>50</v>
      </c>
      <c r="F11" s="257" t="s">
        <v>51</v>
      </c>
      <c r="G11" s="257" t="s">
        <v>52</v>
      </c>
      <c r="H11" s="257" t="s">
        <v>53</v>
      </c>
      <c r="I11" s="257" t="s">
        <v>54</v>
      </c>
      <c r="J11" s="257" t="s">
        <v>55</v>
      </c>
      <c r="K11" s="257" t="s">
        <v>56</v>
      </c>
      <c r="L11" s="258" t="s">
        <v>80</v>
      </c>
      <c r="M11" s="25"/>
      <c r="N11" s="25"/>
    </row>
    <row r="12" spans="1:14" s="28" customFormat="1" ht="14.25">
      <c r="A12" s="251" t="s">
        <v>15</v>
      </c>
      <c r="B12" s="252" t="s">
        <v>57</v>
      </c>
      <c r="C12" s="252" t="s">
        <v>15</v>
      </c>
      <c r="D12" s="252" t="s">
        <v>58</v>
      </c>
      <c r="E12" s="252" t="s">
        <v>58</v>
      </c>
      <c r="F12" s="252" t="s">
        <v>57</v>
      </c>
      <c r="G12" s="252" t="s">
        <v>58</v>
      </c>
      <c r="H12" s="252" t="s">
        <v>59</v>
      </c>
      <c r="I12" s="252" t="s">
        <v>57</v>
      </c>
      <c r="J12" s="253" t="s">
        <v>60</v>
      </c>
      <c r="K12" s="254">
        <f>K13+K24++K32+K35+K18+K40</f>
        <v>634.1899999999999</v>
      </c>
      <c r="L12" s="255">
        <f>L13+L24++L32+L35+L18+L40</f>
        <v>631.5900000000001</v>
      </c>
      <c r="M12" s="27"/>
      <c r="N12" s="27"/>
    </row>
    <row r="13" spans="1:14" s="29" customFormat="1" ht="12.75">
      <c r="A13" s="244">
        <f>A12+1</f>
        <v>2</v>
      </c>
      <c r="B13" s="101" t="s">
        <v>61</v>
      </c>
      <c r="C13" s="101" t="s">
        <v>15</v>
      </c>
      <c r="D13" s="101" t="s">
        <v>62</v>
      </c>
      <c r="E13" s="101" t="s">
        <v>58</v>
      </c>
      <c r="F13" s="101" t="s">
        <v>57</v>
      </c>
      <c r="G13" s="101" t="s">
        <v>58</v>
      </c>
      <c r="H13" s="101" t="s">
        <v>59</v>
      </c>
      <c r="I13" s="101" t="s">
        <v>57</v>
      </c>
      <c r="J13" s="102" t="s">
        <v>63</v>
      </c>
      <c r="K13" s="103">
        <f>K14</f>
        <v>273.61</v>
      </c>
      <c r="L13" s="245">
        <f>L14</f>
        <v>285.09000000000003</v>
      </c>
      <c r="M13" s="25"/>
      <c r="N13" s="25"/>
    </row>
    <row r="14" spans="1:14" s="29" customFormat="1" ht="12.75">
      <c r="A14" s="244">
        <f aca="true" t="shared" si="0" ref="A14:A56">A13+1</f>
        <v>3</v>
      </c>
      <c r="B14" s="101" t="s">
        <v>61</v>
      </c>
      <c r="C14" s="101" t="s">
        <v>15</v>
      </c>
      <c r="D14" s="101" t="s">
        <v>62</v>
      </c>
      <c r="E14" s="101" t="s">
        <v>64</v>
      </c>
      <c r="F14" s="101" t="s">
        <v>57</v>
      </c>
      <c r="G14" s="101" t="s">
        <v>62</v>
      </c>
      <c r="H14" s="101" t="s">
        <v>59</v>
      </c>
      <c r="I14" s="101" t="s">
        <v>67</v>
      </c>
      <c r="J14" s="102" t="s">
        <v>65</v>
      </c>
      <c r="K14" s="103">
        <f>K16+K15+K17</f>
        <v>273.61</v>
      </c>
      <c r="L14" s="245">
        <f>L16+L15+L17</f>
        <v>285.09000000000003</v>
      </c>
      <c r="M14" s="25"/>
      <c r="N14" s="25"/>
    </row>
    <row r="15" spans="1:14" ht="39.75" customHeight="1">
      <c r="A15" s="244">
        <f t="shared" si="0"/>
        <v>4</v>
      </c>
      <c r="B15" s="100" t="s">
        <v>61</v>
      </c>
      <c r="C15" s="100" t="s">
        <v>15</v>
      </c>
      <c r="D15" s="100" t="s">
        <v>62</v>
      </c>
      <c r="E15" s="100" t="s">
        <v>64</v>
      </c>
      <c r="F15" s="100" t="s">
        <v>66</v>
      </c>
      <c r="G15" s="100" t="s">
        <v>62</v>
      </c>
      <c r="H15" s="100" t="s">
        <v>59</v>
      </c>
      <c r="I15" s="100" t="s">
        <v>67</v>
      </c>
      <c r="J15" s="115" t="s">
        <v>254</v>
      </c>
      <c r="K15" s="116">
        <v>270.51</v>
      </c>
      <c r="L15" s="246">
        <v>281.99</v>
      </c>
      <c r="N15" s="25"/>
    </row>
    <row r="16" spans="1:14" s="29" customFormat="1" ht="71.25" customHeight="1">
      <c r="A16" s="244">
        <f t="shared" si="0"/>
        <v>5</v>
      </c>
      <c r="B16" s="100" t="s">
        <v>61</v>
      </c>
      <c r="C16" s="100" t="s">
        <v>15</v>
      </c>
      <c r="D16" s="100" t="s">
        <v>62</v>
      </c>
      <c r="E16" s="100" t="s">
        <v>64</v>
      </c>
      <c r="F16" s="100" t="s">
        <v>68</v>
      </c>
      <c r="G16" s="100" t="s">
        <v>62</v>
      </c>
      <c r="H16" s="100" t="s">
        <v>59</v>
      </c>
      <c r="I16" s="100" t="s">
        <v>67</v>
      </c>
      <c r="J16" s="105" t="s">
        <v>255</v>
      </c>
      <c r="K16" s="103">
        <v>0.1</v>
      </c>
      <c r="L16" s="245">
        <v>0.1</v>
      </c>
      <c r="M16" s="25"/>
      <c r="N16" s="25"/>
    </row>
    <row r="17" spans="1:14" ht="39.75" customHeight="1">
      <c r="A17" s="244">
        <f t="shared" si="0"/>
        <v>6</v>
      </c>
      <c r="B17" s="100" t="s">
        <v>61</v>
      </c>
      <c r="C17" s="100" t="s">
        <v>15</v>
      </c>
      <c r="D17" s="100" t="s">
        <v>62</v>
      </c>
      <c r="E17" s="100" t="s">
        <v>64</v>
      </c>
      <c r="F17" s="100" t="s">
        <v>71</v>
      </c>
      <c r="G17" s="100" t="s">
        <v>62</v>
      </c>
      <c r="H17" s="100" t="s">
        <v>59</v>
      </c>
      <c r="I17" s="100" t="s">
        <v>67</v>
      </c>
      <c r="J17" s="117" t="s">
        <v>256</v>
      </c>
      <c r="K17" s="116">
        <v>3</v>
      </c>
      <c r="L17" s="246">
        <v>3</v>
      </c>
      <c r="N17" s="25"/>
    </row>
    <row r="18" spans="1:14" s="29" customFormat="1" ht="26.25" customHeight="1">
      <c r="A18" s="244">
        <f t="shared" si="0"/>
        <v>7</v>
      </c>
      <c r="B18" s="101" t="s">
        <v>203</v>
      </c>
      <c r="C18" s="101" t="s">
        <v>15</v>
      </c>
      <c r="D18" s="101" t="s">
        <v>96</v>
      </c>
      <c r="E18" s="101" t="s">
        <v>58</v>
      </c>
      <c r="F18" s="101" t="s">
        <v>57</v>
      </c>
      <c r="G18" s="101" t="s">
        <v>58</v>
      </c>
      <c r="H18" s="101" t="s">
        <v>59</v>
      </c>
      <c r="I18" s="101" t="s">
        <v>57</v>
      </c>
      <c r="J18" s="106" t="s">
        <v>185</v>
      </c>
      <c r="K18" s="103">
        <f>K19</f>
        <v>100.60000000000001</v>
      </c>
      <c r="L18" s="245">
        <f>L19</f>
        <v>84.6</v>
      </c>
      <c r="M18" s="25"/>
      <c r="N18" s="25"/>
    </row>
    <row r="19" spans="1:14" ht="27" customHeight="1">
      <c r="A19" s="244">
        <f t="shared" si="0"/>
        <v>8</v>
      </c>
      <c r="B19" s="101" t="s">
        <v>203</v>
      </c>
      <c r="C19" s="101" t="s">
        <v>15</v>
      </c>
      <c r="D19" s="101" t="s">
        <v>96</v>
      </c>
      <c r="E19" s="101" t="s">
        <v>64</v>
      </c>
      <c r="F19" s="101" t="s">
        <v>57</v>
      </c>
      <c r="G19" s="101" t="s">
        <v>62</v>
      </c>
      <c r="H19" s="101" t="s">
        <v>59</v>
      </c>
      <c r="I19" s="101" t="s">
        <v>57</v>
      </c>
      <c r="J19" s="106" t="s">
        <v>302</v>
      </c>
      <c r="K19" s="103">
        <f>K20+K21+K22+K23</f>
        <v>100.60000000000001</v>
      </c>
      <c r="L19" s="245">
        <f>L20+L21+L22+L23</f>
        <v>84.6</v>
      </c>
      <c r="N19" s="25"/>
    </row>
    <row r="20" spans="1:14" ht="37.5" customHeight="1">
      <c r="A20" s="244">
        <f t="shared" si="0"/>
        <v>9</v>
      </c>
      <c r="B20" s="100" t="s">
        <v>203</v>
      </c>
      <c r="C20" s="100" t="s">
        <v>15</v>
      </c>
      <c r="D20" s="100" t="s">
        <v>96</v>
      </c>
      <c r="E20" s="100" t="s">
        <v>64</v>
      </c>
      <c r="F20" s="100" t="s">
        <v>181</v>
      </c>
      <c r="G20" s="100" t="s">
        <v>62</v>
      </c>
      <c r="H20" s="100" t="s">
        <v>59</v>
      </c>
      <c r="I20" s="100" t="s">
        <v>67</v>
      </c>
      <c r="J20" s="105" t="s">
        <v>303</v>
      </c>
      <c r="K20" s="103">
        <v>30.4</v>
      </c>
      <c r="L20" s="245">
        <v>25.5</v>
      </c>
      <c r="N20" s="25"/>
    </row>
    <row r="21" spans="1:14" ht="50.25" customHeight="1">
      <c r="A21" s="244">
        <f t="shared" si="0"/>
        <v>10</v>
      </c>
      <c r="B21" s="100" t="s">
        <v>203</v>
      </c>
      <c r="C21" s="100" t="s">
        <v>15</v>
      </c>
      <c r="D21" s="100" t="s">
        <v>96</v>
      </c>
      <c r="E21" s="100" t="s">
        <v>64</v>
      </c>
      <c r="F21" s="100" t="s">
        <v>182</v>
      </c>
      <c r="G21" s="100" t="s">
        <v>62</v>
      </c>
      <c r="H21" s="100" t="s">
        <v>59</v>
      </c>
      <c r="I21" s="100" t="s">
        <v>67</v>
      </c>
      <c r="J21" s="107" t="s">
        <v>326</v>
      </c>
      <c r="K21" s="103">
        <v>0.8</v>
      </c>
      <c r="L21" s="245">
        <v>0.7</v>
      </c>
      <c r="N21" s="25"/>
    </row>
    <row r="22" spans="1:14" ht="38.25" customHeight="1">
      <c r="A22" s="244">
        <f t="shared" si="0"/>
        <v>11</v>
      </c>
      <c r="B22" s="100" t="s">
        <v>203</v>
      </c>
      <c r="C22" s="100" t="s">
        <v>15</v>
      </c>
      <c r="D22" s="100" t="s">
        <v>96</v>
      </c>
      <c r="E22" s="100" t="s">
        <v>64</v>
      </c>
      <c r="F22" s="100" t="s">
        <v>183</v>
      </c>
      <c r="G22" s="100" t="s">
        <v>62</v>
      </c>
      <c r="H22" s="100" t="s">
        <v>59</v>
      </c>
      <c r="I22" s="100" t="s">
        <v>67</v>
      </c>
      <c r="J22" s="107" t="s">
        <v>304</v>
      </c>
      <c r="K22" s="103">
        <v>68.5</v>
      </c>
      <c r="L22" s="245">
        <v>57.6</v>
      </c>
      <c r="N22" s="25"/>
    </row>
    <row r="23" spans="1:14" s="29" customFormat="1" ht="38.25" customHeight="1">
      <c r="A23" s="244">
        <f t="shared" si="0"/>
        <v>12</v>
      </c>
      <c r="B23" s="100" t="s">
        <v>203</v>
      </c>
      <c r="C23" s="100" t="s">
        <v>15</v>
      </c>
      <c r="D23" s="100" t="s">
        <v>96</v>
      </c>
      <c r="E23" s="100" t="s">
        <v>64</v>
      </c>
      <c r="F23" s="100" t="s">
        <v>184</v>
      </c>
      <c r="G23" s="100" t="s">
        <v>62</v>
      </c>
      <c r="H23" s="100" t="s">
        <v>59</v>
      </c>
      <c r="I23" s="100" t="s">
        <v>67</v>
      </c>
      <c r="J23" s="107" t="s">
        <v>305</v>
      </c>
      <c r="K23" s="103">
        <v>0.9</v>
      </c>
      <c r="L23" s="245">
        <v>0.8</v>
      </c>
      <c r="M23" s="25"/>
      <c r="N23" s="25"/>
    </row>
    <row r="24" spans="1:14" ht="18.75" customHeight="1">
      <c r="A24" s="244">
        <f t="shared" si="0"/>
        <v>13</v>
      </c>
      <c r="B24" s="101" t="s">
        <v>61</v>
      </c>
      <c r="C24" s="101" t="s">
        <v>15</v>
      </c>
      <c r="D24" s="101" t="s">
        <v>69</v>
      </c>
      <c r="E24" s="101" t="s">
        <v>58</v>
      </c>
      <c r="F24" s="101" t="s">
        <v>57</v>
      </c>
      <c r="G24" s="101" t="s">
        <v>58</v>
      </c>
      <c r="H24" s="101" t="s">
        <v>59</v>
      </c>
      <c r="I24" s="101" t="s">
        <v>57</v>
      </c>
      <c r="J24" s="108" t="s">
        <v>257</v>
      </c>
      <c r="K24" s="103">
        <f>SUM(K27+K25)</f>
        <v>170.51</v>
      </c>
      <c r="L24" s="245">
        <f>SUM(L27+L25)</f>
        <v>168.66000000000003</v>
      </c>
      <c r="N24" s="25"/>
    </row>
    <row r="25" spans="1:14" ht="12.75" customHeight="1">
      <c r="A25" s="244">
        <f t="shared" si="0"/>
        <v>14</v>
      </c>
      <c r="B25" s="100" t="s">
        <v>61</v>
      </c>
      <c r="C25" s="100" t="s">
        <v>15</v>
      </c>
      <c r="D25" s="100" t="s">
        <v>69</v>
      </c>
      <c r="E25" s="100" t="s">
        <v>62</v>
      </c>
      <c r="F25" s="100" t="s">
        <v>57</v>
      </c>
      <c r="G25" s="100" t="s">
        <v>58</v>
      </c>
      <c r="H25" s="100" t="s">
        <v>59</v>
      </c>
      <c r="I25" s="100" t="s">
        <v>67</v>
      </c>
      <c r="J25" s="105" t="s">
        <v>70</v>
      </c>
      <c r="K25" s="103">
        <f>SUM(K26)</f>
        <v>29.11</v>
      </c>
      <c r="L25" s="245">
        <f>SUM(L26)</f>
        <v>27.8</v>
      </c>
      <c r="N25" s="25"/>
    </row>
    <row r="26" spans="1:14" ht="12.75" customHeight="1">
      <c r="A26" s="244">
        <f t="shared" si="0"/>
        <v>15</v>
      </c>
      <c r="B26" s="100" t="s">
        <v>61</v>
      </c>
      <c r="C26" s="100" t="s">
        <v>15</v>
      </c>
      <c r="D26" s="100" t="s">
        <v>69</v>
      </c>
      <c r="E26" s="100" t="s">
        <v>62</v>
      </c>
      <c r="F26" s="100" t="s">
        <v>71</v>
      </c>
      <c r="G26" s="100" t="s">
        <v>56</v>
      </c>
      <c r="H26" s="100" t="s">
        <v>59</v>
      </c>
      <c r="I26" s="100" t="s">
        <v>67</v>
      </c>
      <c r="J26" s="105" t="s">
        <v>258</v>
      </c>
      <c r="K26" s="103">
        <v>29.11</v>
      </c>
      <c r="L26" s="245">
        <v>27.8</v>
      </c>
      <c r="N26" s="25"/>
    </row>
    <row r="27" spans="1:14" ht="15.75">
      <c r="A27" s="244">
        <f t="shared" si="0"/>
        <v>16</v>
      </c>
      <c r="B27" s="101" t="s">
        <v>61</v>
      </c>
      <c r="C27" s="101" t="s">
        <v>15</v>
      </c>
      <c r="D27" s="101" t="s">
        <v>69</v>
      </c>
      <c r="E27" s="101" t="s">
        <v>69</v>
      </c>
      <c r="F27" s="101" t="s">
        <v>57</v>
      </c>
      <c r="G27" s="101" t="s">
        <v>58</v>
      </c>
      <c r="H27" s="101" t="s">
        <v>59</v>
      </c>
      <c r="I27" s="118" t="s">
        <v>67</v>
      </c>
      <c r="J27" s="108" t="s">
        <v>259</v>
      </c>
      <c r="K27" s="103">
        <f>SUM(K28+K30)</f>
        <v>141.4</v>
      </c>
      <c r="L27" s="245">
        <f>SUM(L28+L30)</f>
        <v>140.86</v>
      </c>
      <c r="N27" s="25"/>
    </row>
    <row r="28" spans="1:14" ht="12" customHeight="1">
      <c r="A28" s="244">
        <f t="shared" si="0"/>
        <v>17</v>
      </c>
      <c r="B28" s="100" t="s">
        <v>61</v>
      </c>
      <c r="C28" s="100" t="s">
        <v>15</v>
      </c>
      <c r="D28" s="100" t="s">
        <v>69</v>
      </c>
      <c r="E28" s="100" t="s">
        <v>69</v>
      </c>
      <c r="F28" s="100" t="s">
        <v>66</v>
      </c>
      <c r="G28" s="100" t="s">
        <v>58</v>
      </c>
      <c r="H28" s="100" t="s">
        <v>59</v>
      </c>
      <c r="I28" s="100" t="s">
        <v>67</v>
      </c>
      <c r="J28" s="105" t="s">
        <v>260</v>
      </c>
      <c r="K28" s="103">
        <f>K29</f>
        <v>136.4</v>
      </c>
      <c r="L28" s="245">
        <f>L29</f>
        <v>135.86</v>
      </c>
      <c r="N28" s="25"/>
    </row>
    <row r="29" spans="1:14" ht="38.25">
      <c r="A29" s="244">
        <f t="shared" si="0"/>
        <v>18</v>
      </c>
      <c r="B29" s="100" t="s">
        <v>61</v>
      </c>
      <c r="C29" s="100" t="s">
        <v>15</v>
      </c>
      <c r="D29" s="100" t="s">
        <v>69</v>
      </c>
      <c r="E29" s="100" t="s">
        <v>69</v>
      </c>
      <c r="F29" s="100" t="s">
        <v>72</v>
      </c>
      <c r="G29" s="100" t="s">
        <v>56</v>
      </c>
      <c r="H29" s="100" t="s">
        <v>59</v>
      </c>
      <c r="I29" s="100" t="s">
        <v>67</v>
      </c>
      <c r="J29" s="105" t="s">
        <v>261</v>
      </c>
      <c r="K29" s="103">
        <v>136.4</v>
      </c>
      <c r="L29" s="245">
        <v>135.86</v>
      </c>
      <c r="N29" s="25"/>
    </row>
    <row r="30" spans="1:14" ht="25.5">
      <c r="A30" s="244">
        <f t="shared" si="0"/>
        <v>19</v>
      </c>
      <c r="B30" s="100" t="s">
        <v>61</v>
      </c>
      <c r="C30" s="100" t="s">
        <v>15</v>
      </c>
      <c r="D30" s="100" t="s">
        <v>69</v>
      </c>
      <c r="E30" s="100" t="s">
        <v>69</v>
      </c>
      <c r="F30" s="100" t="s">
        <v>68</v>
      </c>
      <c r="G30" s="100" t="s">
        <v>58</v>
      </c>
      <c r="H30" s="100" t="s">
        <v>59</v>
      </c>
      <c r="I30" s="100" t="s">
        <v>67</v>
      </c>
      <c r="J30" s="105" t="s">
        <v>262</v>
      </c>
      <c r="K30" s="103">
        <f>K31</f>
        <v>5</v>
      </c>
      <c r="L30" s="245">
        <f>L31</f>
        <v>5</v>
      </c>
      <c r="N30" s="25"/>
    </row>
    <row r="31" spans="1:14" ht="38.25">
      <c r="A31" s="244">
        <f t="shared" si="0"/>
        <v>20</v>
      </c>
      <c r="B31" s="100" t="s">
        <v>61</v>
      </c>
      <c r="C31" s="100" t="s">
        <v>15</v>
      </c>
      <c r="D31" s="100" t="s">
        <v>69</v>
      </c>
      <c r="E31" s="100" t="s">
        <v>69</v>
      </c>
      <c r="F31" s="100" t="s">
        <v>73</v>
      </c>
      <c r="G31" s="100" t="s">
        <v>56</v>
      </c>
      <c r="H31" s="100" t="s">
        <v>59</v>
      </c>
      <c r="I31" s="100" t="s">
        <v>67</v>
      </c>
      <c r="J31" s="105" t="s">
        <v>263</v>
      </c>
      <c r="K31" s="103">
        <v>5</v>
      </c>
      <c r="L31" s="245">
        <v>5</v>
      </c>
      <c r="N31" s="25"/>
    </row>
    <row r="32" spans="1:14" ht="12.75">
      <c r="A32" s="244">
        <f t="shared" si="0"/>
        <v>21</v>
      </c>
      <c r="B32" s="101" t="s">
        <v>74</v>
      </c>
      <c r="C32" s="101" t="s">
        <v>15</v>
      </c>
      <c r="D32" s="101" t="s">
        <v>75</v>
      </c>
      <c r="E32" s="101" t="s">
        <v>58</v>
      </c>
      <c r="F32" s="101" t="s">
        <v>57</v>
      </c>
      <c r="G32" s="101" t="s">
        <v>58</v>
      </c>
      <c r="H32" s="101" t="s">
        <v>59</v>
      </c>
      <c r="I32" s="101" t="s">
        <v>57</v>
      </c>
      <c r="J32" s="102" t="s">
        <v>76</v>
      </c>
      <c r="K32" s="103">
        <f>K33</f>
        <v>6.34</v>
      </c>
      <c r="L32" s="245">
        <f>L33</f>
        <v>6.61</v>
      </c>
      <c r="N32" s="25"/>
    </row>
    <row r="33" spans="1:14" s="29" customFormat="1" ht="25.5">
      <c r="A33" s="244">
        <f t="shared" si="0"/>
        <v>22</v>
      </c>
      <c r="B33" s="119" t="s">
        <v>74</v>
      </c>
      <c r="C33" s="101" t="s">
        <v>15</v>
      </c>
      <c r="D33" s="101" t="s">
        <v>75</v>
      </c>
      <c r="E33" s="101" t="s">
        <v>77</v>
      </c>
      <c r="F33" s="101" t="s">
        <v>57</v>
      </c>
      <c r="G33" s="101" t="s">
        <v>62</v>
      </c>
      <c r="H33" s="101" t="s">
        <v>59</v>
      </c>
      <c r="I33" s="101" t="s">
        <v>67</v>
      </c>
      <c r="J33" s="102" t="s">
        <v>78</v>
      </c>
      <c r="K33" s="109">
        <f>K34</f>
        <v>6.34</v>
      </c>
      <c r="L33" s="247">
        <f>L34</f>
        <v>6.61</v>
      </c>
      <c r="M33" s="25"/>
      <c r="N33" s="25"/>
    </row>
    <row r="34" spans="1:12" ht="38.25">
      <c r="A34" s="244">
        <f t="shared" si="0"/>
        <v>23</v>
      </c>
      <c r="B34" s="120" t="s">
        <v>74</v>
      </c>
      <c r="C34" s="100" t="s">
        <v>15</v>
      </c>
      <c r="D34" s="100" t="s">
        <v>75</v>
      </c>
      <c r="E34" s="100" t="s">
        <v>77</v>
      </c>
      <c r="F34" s="100" t="s">
        <v>68</v>
      </c>
      <c r="G34" s="100" t="s">
        <v>62</v>
      </c>
      <c r="H34" s="100" t="s">
        <v>59</v>
      </c>
      <c r="I34" s="100" t="s">
        <v>67</v>
      </c>
      <c r="J34" s="104" t="s">
        <v>264</v>
      </c>
      <c r="K34" s="109">
        <v>6.34</v>
      </c>
      <c r="L34" s="247">
        <v>6.61</v>
      </c>
    </row>
    <row r="35" spans="1:14" ht="25.5">
      <c r="A35" s="244">
        <f t="shared" si="0"/>
        <v>24</v>
      </c>
      <c r="B35" s="101" t="s">
        <v>79</v>
      </c>
      <c r="C35" s="101" t="s">
        <v>15</v>
      </c>
      <c r="D35" s="101" t="s">
        <v>80</v>
      </c>
      <c r="E35" s="101" t="s">
        <v>58</v>
      </c>
      <c r="F35" s="101" t="s">
        <v>57</v>
      </c>
      <c r="G35" s="101" t="s">
        <v>58</v>
      </c>
      <c r="H35" s="101" t="s">
        <v>59</v>
      </c>
      <c r="I35" s="101" t="s">
        <v>57</v>
      </c>
      <c r="J35" s="102" t="s">
        <v>81</v>
      </c>
      <c r="K35" s="103">
        <f aca="true" t="shared" si="1" ref="K35:L37">K36</f>
        <v>45.52</v>
      </c>
      <c r="L35" s="245">
        <f t="shared" si="1"/>
        <v>47.44</v>
      </c>
      <c r="N35" s="25"/>
    </row>
    <row r="36" spans="1:14" s="29" customFormat="1" ht="51">
      <c r="A36" s="244">
        <f t="shared" si="0"/>
        <v>25</v>
      </c>
      <c r="B36" s="101" t="s">
        <v>79</v>
      </c>
      <c r="C36" s="101" t="s">
        <v>15</v>
      </c>
      <c r="D36" s="101" t="s">
        <v>80</v>
      </c>
      <c r="E36" s="101" t="s">
        <v>82</v>
      </c>
      <c r="F36" s="101" t="s">
        <v>57</v>
      </c>
      <c r="G36" s="101" t="s">
        <v>58</v>
      </c>
      <c r="H36" s="101" t="s">
        <v>59</v>
      </c>
      <c r="I36" s="101" t="s">
        <v>83</v>
      </c>
      <c r="J36" s="102" t="s">
        <v>84</v>
      </c>
      <c r="K36" s="103">
        <f t="shared" si="1"/>
        <v>45.52</v>
      </c>
      <c r="L36" s="245">
        <f t="shared" si="1"/>
        <v>47.44</v>
      </c>
      <c r="M36" s="25"/>
      <c r="N36" s="25"/>
    </row>
    <row r="37" spans="1:14" s="29" customFormat="1" ht="38.25">
      <c r="A37" s="244">
        <f t="shared" si="0"/>
        <v>26</v>
      </c>
      <c r="B37" s="111" t="s">
        <v>79</v>
      </c>
      <c r="C37" s="100" t="s">
        <v>15</v>
      </c>
      <c r="D37" s="100" t="s">
        <v>80</v>
      </c>
      <c r="E37" s="100" t="s">
        <v>82</v>
      </c>
      <c r="F37" s="121" t="s">
        <v>66</v>
      </c>
      <c r="G37" s="100" t="s">
        <v>58</v>
      </c>
      <c r="H37" s="100" t="s">
        <v>59</v>
      </c>
      <c r="I37" s="100" t="s">
        <v>83</v>
      </c>
      <c r="J37" s="104" t="s">
        <v>265</v>
      </c>
      <c r="K37" s="110">
        <f t="shared" si="1"/>
        <v>45.52</v>
      </c>
      <c r="L37" s="248">
        <f t="shared" si="1"/>
        <v>47.44</v>
      </c>
      <c r="M37" s="25"/>
      <c r="N37" s="25"/>
    </row>
    <row r="38" spans="1:12" ht="42" customHeight="1">
      <c r="A38" s="244">
        <f t="shared" si="0"/>
        <v>27</v>
      </c>
      <c r="B38" s="111" t="s">
        <v>79</v>
      </c>
      <c r="C38" s="100" t="s">
        <v>15</v>
      </c>
      <c r="D38" s="100" t="s">
        <v>80</v>
      </c>
      <c r="E38" s="100" t="s">
        <v>82</v>
      </c>
      <c r="F38" s="100" t="s">
        <v>72</v>
      </c>
      <c r="G38" s="100" t="s">
        <v>56</v>
      </c>
      <c r="H38" s="100" t="s">
        <v>59</v>
      </c>
      <c r="I38" s="100" t="s">
        <v>83</v>
      </c>
      <c r="J38" s="104" t="s">
        <v>85</v>
      </c>
      <c r="K38" s="110">
        <f>SUM(K39:K39)</f>
        <v>45.52</v>
      </c>
      <c r="L38" s="248">
        <f>SUM(L39:L39)</f>
        <v>47.44</v>
      </c>
    </row>
    <row r="39" spans="1:12" ht="45.75" customHeight="1">
      <c r="A39" s="244">
        <f t="shared" si="0"/>
        <v>28</v>
      </c>
      <c r="B39" s="111" t="s">
        <v>79</v>
      </c>
      <c r="C39" s="100" t="s">
        <v>15</v>
      </c>
      <c r="D39" s="100" t="s">
        <v>80</v>
      </c>
      <c r="E39" s="100" t="s">
        <v>82</v>
      </c>
      <c r="F39" s="100" t="s">
        <v>72</v>
      </c>
      <c r="G39" s="100" t="s">
        <v>56</v>
      </c>
      <c r="H39" s="111" t="s">
        <v>86</v>
      </c>
      <c r="I39" s="100" t="s">
        <v>83</v>
      </c>
      <c r="J39" s="104" t="s">
        <v>266</v>
      </c>
      <c r="K39" s="110">
        <v>45.52</v>
      </c>
      <c r="L39" s="248">
        <v>47.44</v>
      </c>
    </row>
    <row r="40" spans="1:14" ht="25.5">
      <c r="A40" s="244">
        <f t="shared" si="0"/>
        <v>29</v>
      </c>
      <c r="B40" s="101" t="s">
        <v>79</v>
      </c>
      <c r="C40" s="101" t="s">
        <v>15</v>
      </c>
      <c r="D40" s="101" t="s">
        <v>87</v>
      </c>
      <c r="E40" s="101" t="s">
        <v>69</v>
      </c>
      <c r="F40" s="101" t="s">
        <v>57</v>
      </c>
      <c r="G40" s="101" t="s">
        <v>58</v>
      </c>
      <c r="H40" s="101" t="s">
        <v>59</v>
      </c>
      <c r="I40" s="101" t="s">
        <v>88</v>
      </c>
      <c r="J40" s="112" t="s">
        <v>89</v>
      </c>
      <c r="K40" s="110">
        <f>K41</f>
        <v>37.61</v>
      </c>
      <c r="L40" s="248">
        <f>L41</f>
        <v>39.19</v>
      </c>
      <c r="N40" s="25"/>
    </row>
    <row r="41" spans="1:12" ht="12.75">
      <c r="A41" s="244">
        <f t="shared" si="0"/>
        <v>30</v>
      </c>
      <c r="B41" s="100" t="s">
        <v>79</v>
      </c>
      <c r="C41" s="100" t="s">
        <v>15</v>
      </c>
      <c r="D41" s="100" t="s">
        <v>87</v>
      </c>
      <c r="E41" s="100" t="s">
        <v>69</v>
      </c>
      <c r="F41" s="100" t="s">
        <v>66</v>
      </c>
      <c r="G41" s="100" t="s">
        <v>58</v>
      </c>
      <c r="H41" s="100" t="s">
        <v>59</v>
      </c>
      <c r="I41" s="100" t="s">
        <v>88</v>
      </c>
      <c r="J41" s="113" t="s">
        <v>90</v>
      </c>
      <c r="K41" s="110">
        <f>K42</f>
        <v>37.61</v>
      </c>
      <c r="L41" s="248">
        <f>L42</f>
        <v>39.19</v>
      </c>
    </row>
    <row r="42" spans="1:12" ht="33" customHeight="1">
      <c r="A42" s="244">
        <f t="shared" si="0"/>
        <v>31</v>
      </c>
      <c r="B42" s="100" t="s">
        <v>79</v>
      </c>
      <c r="C42" s="100" t="s">
        <v>15</v>
      </c>
      <c r="D42" s="100" t="s">
        <v>87</v>
      </c>
      <c r="E42" s="100" t="s">
        <v>69</v>
      </c>
      <c r="F42" s="100" t="s">
        <v>72</v>
      </c>
      <c r="G42" s="100" t="s">
        <v>56</v>
      </c>
      <c r="H42" s="100" t="s">
        <v>74</v>
      </c>
      <c r="I42" s="100" t="s">
        <v>88</v>
      </c>
      <c r="J42" s="113" t="s">
        <v>180</v>
      </c>
      <c r="K42" s="110">
        <v>37.61</v>
      </c>
      <c r="L42" s="248">
        <v>39.19</v>
      </c>
    </row>
    <row r="43" spans="1:12" ht="12.75">
      <c r="A43" s="244">
        <f t="shared" si="0"/>
        <v>32</v>
      </c>
      <c r="B43" s="101" t="s">
        <v>74</v>
      </c>
      <c r="C43" s="101" t="s">
        <v>16</v>
      </c>
      <c r="D43" s="101" t="s">
        <v>58</v>
      </c>
      <c r="E43" s="101" t="s">
        <v>58</v>
      </c>
      <c r="F43" s="101" t="s">
        <v>57</v>
      </c>
      <c r="G43" s="101" t="s">
        <v>58</v>
      </c>
      <c r="H43" s="101" t="s">
        <v>59</v>
      </c>
      <c r="I43" s="101" t="s">
        <v>57</v>
      </c>
      <c r="J43" s="102" t="s">
        <v>91</v>
      </c>
      <c r="K43" s="103">
        <f>K44+K54</f>
        <v>3903.02</v>
      </c>
      <c r="L43" s="245">
        <f>L44+L54</f>
        <v>4078.0800000000004</v>
      </c>
    </row>
    <row r="44" spans="1:12" ht="25.5">
      <c r="A44" s="244">
        <f t="shared" si="0"/>
        <v>33</v>
      </c>
      <c r="B44" s="101" t="s">
        <v>74</v>
      </c>
      <c r="C44" s="101" t="s">
        <v>16</v>
      </c>
      <c r="D44" s="101" t="s">
        <v>64</v>
      </c>
      <c r="E44" s="101" t="s">
        <v>58</v>
      </c>
      <c r="F44" s="101" t="s">
        <v>57</v>
      </c>
      <c r="G44" s="101" t="s">
        <v>58</v>
      </c>
      <c r="H44" s="101" t="s">
        <v>59</v>
      </c>
      <c r="I44" s="101" t="s">
        <v>57</v>
      </c>
      <c r="J44" s="102" t="s">
        <v>92</v>
      </c>
      <c r="K44" s="103">
        <f>K45+K48+K51</f>
        <v>3789.59</v>
      </c>
      <c r="L44" s="245">
        <f>L45+L48+L51</f>
        <v>3842.6000000000004</v>
      </c>
    </row>
    <row r="45" spans="1:14" ht="12.75">
      <c r="A45" s="244">
        <f t="shared" si="0"/>
        <v>34</v>
      </c>
      <c r="B45" s="101" t="s">
        <v>74</v>
      </c>
      <c r="C45" s="101" t="s">
        <v>16</v>
      </c>
      <c r="D45" s="101" t="s">
        <v>64</v>
      </c>
      <c r="E45" s="101" t="s">
        <v>62</v>
      </c>
      <c r="F45" s="101" t="s">
        <v>57</v>
      </c>
      <c r="G45" s="101" t="s">
        <v>58</v>
      </c>
      <c r="H45" s="101" t="s">
        <v>59</v>
      </c>
      <c r="I45" s="101" t="s">
        <v>93</v>
      </c>
      <c r="J45" s="102" t="s">
        <v>94</v>
      </c>
      <c r="K45" s="103">
        <f>K46</f>
        <v>805.49</v>
      </c>
      <c r="L45" s="245">
        <f>L46</f>
        <v>805.49</v>
      </c>
      <c r="N45" s="25"/>
    </row>
    <row r="46" spans="1:14" s="29" customFormat="1" ht="12.75">
      <c r="A46" s="244">
        <f t="shared" si="0"/>
        <v>35</v>
      </c>
      <c r="B46" s="100" t="s">
        <v>74</v>
      </c>
      <c r="C46" s="100" t="s">
        <v>16</v>
      </c>
      <c r="D46" s="100" t="s">
        <v>64</v>
      </c>
      <c r="E46" s="100" t="s">
        <v>62</v>
      </c>
      <c r="F46" s="100" t="s">
        <v>95</v>
      </c>
      <c r="G46" s="100" t="s">
        <v>58</v>
      </c>
      <c r="H46" s="100" t="s">
        <v>59</v>
      </c>
      <c r="I46" s="100" t="s">
        <v>93</v>
      </c>
      <c r="J46" s="104" t="s">
        <v>267</v>
      </c>
      <c r="K46" s="103">
        <f>K47</f>
        <v>805.49</v>
      </c>
      <c r="L46" s="245">
        <f>L47</f>
        <v>805.49</v>
      </c>
      <c r="M46" s="25"/>
      <c r="N46" s="25"/>
    </row>
    <row r="47" spans="1:14" s="29" customFormat="1" ht="12.75">
      <c r="A47" s="244">
        <f t="shared" si="0"/>
        <v>36</v>
      </c>
      <c r="B47" s="100" t="s">
        <v>74</v>
      </c>
      <c r="C47" s="100" t="s">
        <v>16</v>
      </c>
      <c r="D47" s="100" t="s">
        <v>64</v>
      </c>
      <c r="E47" s="100" t="s">
        <v>62</v>
      </c>
      <c r="F47" s="100" t="s">
        <v>95</v>
      </c>
      <c r="G47" s="100" t="s">
        <v>56</v>
      </c>
      <c r="H47" s="100" t="s">
        <v>59</v>
      </c>
      <c r="I47" s="100" t="s">
        <v>93</v>
      </c>
      <c r="J47" s="104" t="s">
        <v>327</v>
      </c>
      <c r="K47" s="103">
        <f>288.31+517.18</f>
        <v>805.49</v>
      </c>
      <c r="L47" s="245">
        <f>288.31+517.18</f>
        <v>805.49</v>
      </c>
      <c r="M47" s="25"/>
      <c r="N47" s="25"/>
    </row>
    <row r="48" spans="1:12" ht="12.75">
      <c r="A48" s="244">
        <f t="shared" si="0"/>
        <v>37</v>
      </c>
      <c r="B48" s="101" t="s">
        <v>74</v>
      </c>
      <c r="C48" s="101" t="s">
        <v>16</v>
      </c>
      <c r="D48" s="101" t="s">
        <v>64</v>
      </c>
      <c r="E48" s="101" t="s">
        <v>96</v>
      </c>
      <c r="F48" s="101" t="s">
        <v>57</v>
      </c>
      <c r="G48" s="101" t="s">
        <v>58</v>
      </c>
      <c r="H48" s="101" t="s">
        <v>59</v>
      </c>
      <c r="I48" s="101" t="s">
        <v>93</v>
      </c>
      <c r="J48" s="102" t="s">
        <v>97</v>
      </c>
      <c r="K48" s="103">
        <f>K49</f>
        <v>55.4</v>
      </c>
      <c r="L48" s="245">
        <f>L49</f>
        <v>52.1</v>
      </c>
    </row>
    <row r="49" spans="1:12" ht="25.5">
      <c r="A49" s="244">
        <f t="shared" si="0"/>
        <v>38</v>
      </c>
      <c r="B49" s="100" t="s">
        <v>74</v>
      </c>
      <c r="C49" s="100" t="s">
        <v>16</v>
      </c>
      <c r="D49" s="100" t="s">
        <v>64</v>
      </c>
      <c r="E49" s="100" t="s">
        <v>96</v>
      </c>
      <c r="F49" s="100" t="s">
        <v>98</v>
      </c>
      <c r="G49" s="100" t="s">
        <v>58</v>
      </c>
      <c r="H49" s="100" t="s">
        <v>59</v>
      </c>
      <c r="I49" s="100" t="s">
        <v>93</v>
      </c>
      <c r="J49" s="104" t="s">
        <v>99</v>
      </c>
      <c r="K49" s="103">
        <f>K50</f>
        <v>55.4</v>
      </c>
      <c r="L49" s="245">
        <f>L50</f>
        <v>52.1</v>
      </c>
    </row>
    <row r="50" spans="1:12" ht="25.5">
      <c r="A50" s="244">
        <f t="shared" si="0"/>
        <v>39</v>
      </c>
      <c r="B50" s="100" t="s">
        <v>74</v>
      </c>
      <c r="C50" s="100" t="s">
        <v>16</v>
      </c>
      <c r="D50" s="100" t="s">
        <v>64</v>
      </c>
      <c r="E50" s="100" t="s">
        <v>96</v>
      </c>
      <c r="F50" s="100" t="s">
        <v>98</v>
      </c>
      <c r="G50" s="100" t="s">
        <v>56</v>
      </c>
      <c r="H50" s="100" t="s">
        <v>59</v>
      </c>
      <c r="I50" s="100" t="s">
        <v>93</v>
      </c>
      <c r="J50" s="104" t="s">
        <v>123</v>
      </c>
      <c r="K50" s="103">
        <v>55.4</v>
      </c>
      <c r="L50" s="245">
        <v>52.1</v>
      </c>
    </row>
    <row r="51" spans="1:12" ht="12.75">
      <c r="A51" s="244">
        <f t="shared" si="0"/>
        <v>40</v>
      </c>
      <c r="B51" s="101" t="s">
        <v>74</v>
      </c>
      <c r="C51" s="101" t="s">
        <v>16</v>
      </c>
      <c r="D51" s="101" t="s">
        <v>64</v>
      </c>
      <c r="E51" s="101" t="s">
        <v>77</v>
      </c>
      <c r="F51" s="101" t="s">
        <v>57</v>
      </c>
      <c r="G51" s="101" t="s">
        <v>58</v>
      </c>
      <c r="H51" s="101" t="s">
        <v>59</v>
      </c>
      <c r="I51" s="101" t="s">
        <v>93</v>
      </c>
      <c r="J51" s="102" t="s">
        <v>100</v>
      </c>
      <c r="K51" s="103">
        <f>K52</f>
        <v>2928.7000000000003</v>
      </c>
      <c r="L51" s="245">
        <f>L52</f>
        <v>2985.01</v>
      </c>
    </row>
    <row r="52" spans="1:12" ht="12.75">
      <c r="A52" s="244">
        <f t="shared" si="0"/>
        <v>41</v>
      </c>
      <c r="B52" s="101" t="s">
        <v>74</v>
      </c>
      <c r="C52" s="101" t="s">
        <v>16</v>
      </c>
      <c r="D52" s="101" t="s">
        <v>64</v>
      </c>
      <c r="E52" s="101" t="s">
        <v>77</v>
      </c>
      <c r="F52" s="101" t="s">
        <v>101</v>
      </c>
      <c r="G52" s="101" t="s">
        <v>58</v>
      </c>
      <c r="H52" s="101" t="s">
        <v>59</v>
      </c>
      <c r="I52" s="101" t="s">
        <v>93</v>
      </c>
      <c r="J52" s="102" t="s">
        <v>268</v>
      </c>
      <c r="K52" s="103">
        <f>K53</f>
        <v>2928.7000000000003</v>
      </c>
      <c r="L52" s="245">
        <f>L53</f>
        <v>2985.01</v>
      </c>
    </row>
    <row r="53" spans="1:12" ht="12.75">
      <c r="A53" s="244">
        <f t="shared" si="0"/>
        <v>42</v>
      </c>
      <c r="B53" s="100" t="s">
        <v>74</v>
      </c>
      <c r="C53" s="100" t="s">
        <v>16</v>
      </c>
      <c r="D53" s="100" t="s">
        <v>64</v>
      </c>
      <c r="E53" s="100" t="s">
        <v>77</v>
      </c>
      <c r="F53" s="100" t="s">
        <v>101</v>
      </c>
      <c r="G53" s="100" t="s">
        <v>56</v>
      </c>
      <c r="H53" s="100" t="s">
        <v>59</v>
      </c>
      <c r="I53" s="100" t="s">
        <v>93</v>
      </c>
      <c r="J53" s="104" t="s">
        <v>269</v>
      </c>
      <c r="K53" s="103">
        <f>2906.3+20+2.4</f>
        <v>2928.7000000000003</v>
      </c>
      <c r="L53" s="245">
        <f>2962.61+20+2.4</f>
        <v>2985.01</v>
      </c>
    </row>
    <row r="54" spans="1:14" s="29" customFormat="1" ht="12.75">
      <c r="A54" s="244">
        <f t="shared" si="0"/>
        <v>43</v>
      </c>
      <c r="B54" s="101" t="s">
        <v>74</v>
      </c>
      <c r="C54" s="101" t="s">
        <v>16</v>
      </c>
      <c r="D54" s="101" t="s">
        <v>105</v>
      </c>
      <c r="E54" s="101" t="s">
        <v>58</v>
      </c>
      <c r="F54" s="101" t="s">
        <v>57</v>
      </c>
      <c r="G54" s="101" t="s">
        <v>58</v>
      </c>
      <c r="H54" s="101" t="s">
        <v>59</v>
      </c>
      <c r="I54" s="101" t="s">
        <v>106</v>
      </c>
      <c r="J54" s="102" t="s">
        <v>107</v>
      </c>
      <c r="K54" s="103">
        <f>K55</f>
        <v>113.43</v>
      </c>
      <c r="L54" s="245">
        <f>L55</f>
        <v>235.48</v>
      </c>
      <c r="M54" s="25"/>
      <c r="N54" s="25"/>
    </row>
    <row r="55" spans="1:12" ht="12.75">
      <c r="A55" s="244">
        <f t="shared" si="0"/>
        <v>44</v>
      </c>
      <c r="B55" s="100" t="s">
        <v>74</v>
      </c>
      <c r="C55" s="100" t="s">
        <v>16</v>
      </c>
      <c r="D55" s="100" t="s">
        <v>105</v>
      </c>
      <c r="E55" s="100" t="s">
        <v>82</v>
      </c>
      <c r="F55" s="100" t="s">
        <v>57</v>
      </c>
      <c r="G55" s="100" t="s">
        <v>56</v>
      </c>
      <c r="H55" s="100" t="s">
        <v>59</v>
      </c>
      <c r="I55" s="100" t="s">
        <v>106</v>
      </c>
      <c r="J55" s="104" t="s">
        <v>108</v>
      </c>
      <c r="K55" s="103">
        <f>K56</f>
        <v>113.43</v>
      </c>
      <c r="L55" s="245">
        <f>L56</f>
        <v>235.48</v>
      </c>
    </row>
    <row r="56" spans="1:12" ht="12.75">
      <c r="A56" s="261">
        <f t="shared" si="0"/>
        <v>45</v>
      </c>
      <c r="B56" s="262" t="s">
        <v>74</v>
      </c>
      <c r="C56" s="262" t="s">
        <v>16</v>
      </c>
      <c r="D56" s="262" t="s">
        <v>105</v>
      </c>
      <c r="E56" s="262" t="s">
        <v>82</v>
      </c>
      <c r="F56" s="262" t="s">
        <v>71</v>
      </c>
      <c r="G56" s="262" t="s">
        <v>56</v>
      </c>
      <c r="H56" s="262" t="s">
        <v>59</v>
      </c>
      <c r="I56" s="262" t="s">
        <v>106</v>
      </c>
      <c r="J56" s="263" t="s">
        <v>108</v>
      </c>
      <c r="K56" s="264">
        <v>113.43</v>
      </c>
      <c r="L56" s="265">
        <v>235.48</v>
      </c>
    </row>
    <row r="57" spans="1:14" ht="14.25" customHeight="1" thickBot="1">
      <c r="A57" s="382" t="s">
        <v>103</v>
      </c>
      <c r="B57" s="383"/>
      <c r="C57" s="383"/>
      <c r="D57" s="383"/>
      <c r="E57" s="383"/>
      <c r="F57" s="383"/>
      <c r="G57" s="383"/>
      <c r="H57" s="383"/>
      <c r="I57" s="383"/>
      <c r="J57" s="384"/>
      <c r="K57" s="259">
        <f>K12+K43</f>
        <v>4537.21</v>
      </c>
      <c r="L57" s="260">
        <f>L12+L43</f>
        <v>4709.67</v>
      </c>
      <c r="N57" s="27"/>
    </row>
    <row r="58" spans="1:12" ht="12.75">
      <c r="A58" s="385" t="s">
        <v>381</v>
      </c>
      <c r="B58" s="386"/>
      <c r="C58" s="386"/>
      <c r="D58" s="386"/>
      <c r="E58" s="386"/>
      <c r="F58" s="386"/>
      <c r="G58" s="386"/>
      <c r="H58" s="386"/>
      <c r="I58" s="386"/>
      <c r="J58" s="387"/>
      <c r="K58" s="243">
        <f>(K57-K48)*15%</f>
        <v>672.2715000000001</v>
      </c>
      <c r="L58" s="243">
        <f>(L57-L48)*15%</f>
        <v>698.6355</v>
      </c>
    </row>
    <row r="59" spans="1:12" ht="12.75" customHeight="1">
      <c r="A59" s="388" t="s">
        <v>382</v>
      </c>
      <c r="B59" s="389"/>
      <c r="C59" s="389"/>
      <c r="D59" s="389"/>
      <c r="E59" s="389"/>
      <c r="F59" s="389"/>
      <c r="G59" s="389"/>
      <c r="H59" s="389"/>
      <c r="I59" s="389"/>
      <c r="J59" s="390"/>
      <c r="K59" s="114">
        <f>K12*50%</f>
        <v>317.09499999999997</v>
      </c>
      <c r="L59" s="114">
        <f>L12*50%</f>
        <v>315.7950000000001</v>
      </c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</sheetData>
  <sheetProtection/>
  <mergeCells count="12">
    <mergeCell ref="K9:K10"/>
    <mergeCell ref="L9:L10"/>
    <mergeCell ref="J2:L2"/>
    <mergeCell ref="J3:L3"/>
    <mergeCell ref="A57:J57"/>
    <mergeCell ref="A58:J58"/>
    <mergeCell ref="A59:J59"/>
    <mergeCell ref="J1:L1"/>
    <mergeCell ref="A7:L7"/>
    <mergeCell ref="J8:L8"/>
    <mergeCell ref="A9:I9"/>
    <mergeCell ref="J9:J10"/>
  </mergeCells>
  <printOptions/>
  <pageMargins left="0.29" right="0.11" top="0.55" bottom="0.31" header="0.26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0">
      <selection activeCell="B5" sqref="B5:D5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4" ht="12.75" customHeight="1">
      <c r="B2" s="417" t="s">
        <v>177</v>
      </c>
      <c r="C2" s="418"/>
      <c r="D2" s="418"/>
    </row>
    <row r="3" spans="2:4" ht="12.75" customHeight="1">
      <c r="B3" s="327" t="s">
        <v>363</v>
      </c>
      <c r="C3" s="327"/>
      <c r="D3" s="327"/>
    </row>
    <row r="4" spans="2:4" ht="12.75">
      <c r="B4" s="327" t="s">
        <v>179</v>
      </c>
      <c r="C4" s="329"/>
      <c r="D4" s="329"/>
    </row>
    <row r="5" spans="2:4" ht="12.75" customHeight="1">
      <c r="B5" s="398" t="s">
        <v>438</v>
      </c>
      <c r="C5" s="419"/>
      <c r="D5" s="419"/>
    </row>
    <row r="7" spans="2:4" ht="82.5" customHeight="1">
      <c r="B7" s="420" t="s">
        <v>367</v>
      </c>
      <c r="C7" s="420"/>
      <c r="D7" s="420"/>
    </row>
    <row r="8" spans="2:4" ht="16.5" thickBot="1">
      <c r="B8" s="411"/>
      <c r="C8" s="412"/>
      <c r="D8" s="412"/>
    </row>
    <row r="9" spans="1:4" s="316" customFormat="1" ht="12.75" customHeight="1">
      <c r="A9" s="408" t="s">
        <v>170</v>
      </c>
      <c r="B9" s="413" t="s">
        <v>128</v>
      </c>
      <c r="C9" s="413" t="s">
        <v>129</v>
      </c>
      <c r="D9" s="415" t="s">
        <v>130</v>
      </c>
    </row>
    <row r="10" spans="1:4" s="316" customFormat="1" ht="12.75">
      <c r="A10" s="409"/>
      <c r="B10" s="414"/>
      <c r="C10" s="414"/>
      <c r="D10" s="416"/>
    </row>
    <row r="11" spans="1:4" s="314" customFormat="1" ht="11.25">
      <c r="A11" s="315"/>
      <c r="B11" s="185">
        <v>1</v>
      </c>
      <c r="C11" s="185">
        <v>2</v>
      </c>
      <c r="D11" s="189">
        <v>3</v>
      </c>
    </row>
    <row r="12" spans="1:4" ht="15.75">
      <c r="A12" s="233">
        <v>1</v>
      </c>
      <c r="B12" s="225" t="s">
        <v>131</v>
      </c>
      <c r="C12" s="226" t="s">
        <v>132</v>
      </c>
      <c r="D12" s="234">
        <f>D13+D14+D15</f>
        <v>2593.35</v>
      </c>
    </row>
    <row r="13" spans="1:4" ht="47.25">
      <c r="A13" s="235">
        <f>A12+1</f>
        <v>2</v>
      </c>
      <c r="B13" s="125" t="s">
        <v>133</v>
      </c>
      <c r="C13" s="126" t="s">
        <v>134</v>
      </c>
      <c r="D13" s="236">
        <f>'прил 9 ВЕДОМ 2015'!G13</f>
        <v>466.82</v>
      </c>
    </row>
    <row r="14" spans="1:4" ht="42.75" customHeight="1">
      <c r="A14" s="235">
        <f aca="true" t="shared" si="0" ref="A14:A27">A13+1</f>
        <v>3</v>
      </c>
      <c r="B14" s="125" t="s">
        <v>135</v>
      </c>
      <c r="C14" s="126" t="s">
        <v>136</v>
      </c>
      <c r="D14" s="236">
        <f>'прил 9 ВЕДОМ 2015'!G19</f>
        <v>2121.5299999999997</v>
      </c>
    </row>
    <row r="15" spans="1:4" ht="15.75">
      <c r="A15" s="235">
        <f t="shared" si="0"/>
        <v>4</v>
      </c>
      <c r="B15" s="128" t="s">
        <v>137</v>
      </c>
      <c r="C15" s="97" t="s">
        <v>161</v>
      </c>
      <c r="D15" s="236">
        <f>'прил 9 ВЕДОМ 2015'!G33</f>
        <v>5</v>
      </c>
    </row>
    <row r="16" spans="1:4" ht="15.75">
      <c r="A16" s="235">
        <f t="shared" si="0"/>
        <v>5</v>
      </c>
      <c r="B16" s="122" t="s">
        <v>138</v>
      </c>
      <c r="C16" s="123" t="s">
        <v>139</v>
      </c>
      <c r="D16" s="237">
        <f>D17</f>
        <v>55.11</v>
      </c>
    </row>
    <row r="17" spans="1:4" ht="15.75">
      <c r="A17" s="235">
        <f t="shared" si="0"/>
        <v>6</v>
      </c>
      <c r="B17" s="125" t="s">
        <v>140</v>
      </c>
      <c r="C17" s="126" t="s">
        <v>141</v>
      </c>
      <c r="D17" s="236">
        <f>'прил 9 ВЕДОМ 2015'!G39</f>
        <v>55.11</v>
      </c>
    </row>
    <row r="18" spans="1:4" ht="31.5">
      <c r="A18" s="235">
        <f t="shared" si="0"/>
        <v>7</v>
      </c>
      <c r="B18" s="122" t="s">
        <v>142</v>
      </c>
      <c r="C18" s="123" t="s">
        <v>143</v>
      </c>
      <c r="D18" s="237">
        <f>D19</f>
        <v>167.99</v>
      </c>
    </row>
    <row r="19" spans="1:4" ht="15.75">
      <c r="A19" s="235">
        <f t="shared" si="0"/>
        <v>8</v>
      </c>
      <c r="B19" s="125" t="s">
        <v>162</v>
      </c>
      <c r="C19" s="126" t="s">
        <v>163</v>
      </c>
      <c r="D19" s="236">
        <f>'прил 9 ВЕДОМ 2015'!G48</f>
        <v>167.99</v>
      </c>
    </row>
    <row r="20" spans="1:4" ht="15.75">
      <c r="A20" s="235">
        <f t="shared" si="0"/>
        <v>9</v>
      </c>
      <c r="B20" s="108" t="s">
        <v>164</v>
      </c>
      <c r="C20" s="129" t="s">
        <v>165</v>
      </c>
      <c r="D20" s="237">
        <f>D21</f>
        <v>86.4</v>
      </c>
    </row>
    <row r="21" spans="1:4" ht="15.75">
      <c r="A21" s="235">
        <f t="shared" si="0"/>
        <v>10</v>
      </c>
      <c r="B21" s="130" t="s">
        <v>166</v>
      </c>
      <c r="C21" s="131" t="s">
        <v>167</v>
      </c>
      <c r="D21" s="236">
        <f>'прил 9 ВЕДОМ 2015'!G57</f>
        <v>86.4</v>
      </c>
    </row>
    <row r="22" spans="1:4" ht="15.75">
      <c r="A22" s="235">
        <f t="shared" si="0"/>
        <v>11</v>
      </c>
      <c r="B22" s="122" t="s">
        <v>144</v>
      </c>
      <c r="C22" s="123" t="s">
        <v>145</v>
      </c>
      <c r="D22" s="237">
        <f>D23</f>
        <v>253.53</v>
      </c>
    </row>
    <row r="23" spans="1:4" ht="15.75">
      <c r="A23" s="235">
        <f t="shared" si="0"/>
        <v>12</v>
      </c>
      <c r="B23" s="125" t="s">
        <v>146</v>
      </c>
      <c r="C23" s="126" t="s">
        <v>147</v>
      </c>
      <c r="D23" s="236">
        <f>'прил 9 ВЕДОМ 2015'!G64</f>
        <v>253.53</v>
      </c>
    </row>
    <row r="24" spans="1:4" ht="15.75">
      <c r="A24" s="235">
        <f t="shared" si="0"/>
        <v>13</v>
      </c>
      <c r="B24" s="122" t="s">
        <v>148</v>
      </c>
      <c r="C24" s="123" t="s">
        <v>149</v>
      </c>
      <c r="D24" s="237">
        <f>D25</f>
        <v>1756</v>
      </c>
    </row>
    <row r="25" spans="1:4" ht="15.75">
      <c r="A25" s="235">
        <f t="shared" si="0"/>
        <v>14</v>
      </c>
      <c r="B25" s="130" t="s">
        <v>150</v>
      </c>
      <c r="C25" s="126" t="s">
        <v>151</v>
      </c>
      <c r="D25" s="236">
        <f>'прил 9 ВЕДОМ 2015'!G80</f>
        <v>1756</v>
      </c>
    </row>
    <row r="26" spans="1:4" ht="15.75">
      <c r="A26" s="235">
        <f t="shared" si="0"/>
        <v>15</v>
      </c>
      <c r="B26" s="122" t="s">
        <v>152</v>
      </c>
      <c r="C26" s="123" t="s">
        <v>153</v>
      </c>
      <c r="D26" s="237">
        <f>D27</f>
        <v>23</v>
      </c>
    </row>
    <row r="27" spans="1:4" ht="18.75" customHeight="1">
      <c r="A27" s="238">
        <f t="shared" si="0"/>
        <v>16</v>
      </c>
      <c r="B27" s="228" t="s">
        <v>154</v>
      </c>
      <c r="C27" s="229" t="s">
        <v>155</v>
      </c>
      <c r="D27" s="239">
        <f>'прил 9 ВЕДОМ 2015'!G88</f>
        <v>23</v>
      </c>
    </row>
    <row r="28" spans="1:5" ht="16.5" thickBot="1">
      <c r="A28" s="240"/>
      <c r="B28" s="410" t="s">
        <v>156</v>
      </c>
      <c r="C28" s="410"/>
      <c r="D28" s="242">
        <f>D12+D16+D18+D20+D22+D24+D26</f>
        <v>4935.38</v>
      </c>
      <c r="E28" s="55"/>
    </row>
    <row r="29" ht="12.75">
      <c r="E29" s="55"/>
    </row>
  </sheetData>
  <sheetProtection/>
  <mergeCells count="11">
    <mergeCell ref="B2:D2"/>
    <mergeCell ref="B4:D4"/>
    <mergeCell ref="B5:D5"/>
    <mergeCell ref="B7:D7"/>
    <mergeCell ref="B3:D3"/>
    <mergeCell ref="A9:A10"/>
    <mergeCell ref="B28:C28"/>
    <mergeCell ref="B8:D8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0">
      <selection activeCell="C14" sqref="C14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4" ht="12.75" customHeight="1">
      <c r="B2" s="417" t="s">
        <v>299</v>
      </c>
      <c r="C2" s="418"/>
      <c r="D2" s="418"/>
    </row>
    <row r="3" spans="2:4" ht="12.75" customHeight="1">
      <c r="B3" s="327" t="s">
        <v>363</v>
      </c>
      <c r="C3" s="327"/>
      <c r="D3" s="327"/>
    </row>
    <row r="4" spans="2:4" ht="12.75">
      <c r="B4" s="327" t="s">
        <v>179</v>
      </c>
      <c r="C4" s="329"/>
      <c r="D4" s="329"/>
    </row>
    <row r="5" spans="2:4" ht="12.75" customHeight="1">
      <c r="B5" s="398" t="s">
        <v>438</v>
      </c>
      <c r="C5" s="419"/>
      <c r="D5" s="419"/>
    </row>
    <row r="7" spans="2:4" ht="82.5" customHeight="1">
      <c r="B7" s="420" t="s">
        <v>368</v>
      </c>
      <c r="C7" s="420"/>
      <c r="D7" s="420"/>
    </row>
    <row r="8" spans="2:4" ht="16.5" thickBot="1">
      <c r="B8" s="411"/>
      <c r="C8" s="412"/>
      <c r="D8" s="412"/>
    </row>
    <row r="9" spans="1:5" s="316" customFormat="1" ht="12.75" customHeight="1">
      <c r="A9" s="408" t="s">
        <v>170</v>
      </c>
      <c r="B9" s="413" t="s">
        <v>128</v>
      </c>
      <c r="C9" s="413" t="s">
        <v>129</v>
      </c>
      <c r="D9" s="413" t="s">
        <v>295</v>
      </c>
      <c r="E9" s="415" t="s">
        <v>440</v>
      </c>
    </row>
    <row r="10" spans="1:5" s="316" customFormat="1" ht="12.75">
      <c r="A10" s="409"/>
      <c r="B10" s="414"/>
      <c r="C10" s="414"/>
      <c r="D10" s="414"/>
      <c r="E10" s="416"/>
    </row>
    <row r="11" spans="1:5" s="317" customFormat="1" ht="11.25">
      <c r="A11" s="318"/>
      <c r="B11" s="319">
        <v>1</v>
      </c>
      <c r="C11" s="319">
        <v>2</v>
      </c>
      <c r="D11" s="319">
        <v>3</v>
      </c>
      <c r="E11" s="320">
        <v>4</v>
      </c>
    </row>
    <row r="12" spans="1:5" ht="15.75">
      <c r="A12" s="233">
        <v>1</v>
      </c>
      <c r="B12" s="225" t="s">
        <v>131</v>
      </c>
      <c r="C12" s="226" t="s">
        <v>132</v>
      </c>
      <c r="D12" s="227">
        <f>D13+D14+D15</f>
        <v>2346.1600000000003</v>
      </c>
      <c r="E12" s="234">
        <f>E13+E14+E15</f>
        <v>2356.17</v>
      </c>
    </row>
    <row r="13" spans="1:5" ht="47.25">
      <c r="A13" s="235">
        <f>A12+1</f>
        <v>2</v>
      </c>
      <c r="B13" s="125" t="s">
        <v>133</v>
      </c>
      <c r="C13" s="126" t="s">
        <v>134</v>
      </c>
      <c r="D13" s="127">
        <f>'прил 10 ВЕДОМ 2016-17'!G13</f>
        <v>466.82</v>
      </c>
      <c r="E13" s="236">
        <f>'прил 10 ВЕДОМ 2016-17'!H13</f>
        <v>466.82</v>
      </c>
    </row>
    <row r="14" spans="1:5" ht="42.75" customHeight="1">
      <c r="A14" s="235">
        <f aca="true" t="shared" si="0" ref="A14:A28">A13+1</f>
        <v>3</v>
      </c>
      <c r="B14" s="125" t="s">
        <v>135</v>
      </c>
      <c r="C14" s="126" t="s">
        <v>136</v>
      </c>
      <c r="D14" s="127">
        <f>'прил 10 ВЕДОМ 2016-17'!G19</f>
        <v>1874.3400000000001</v>
      </c>
      <c r="E14" s="236">
        <f>'прил 10 ВЕДОМ 2016-17'!H19</f>
        <v>1884.3500000000001</v>
      </c>
    </row>
    <row r="15" spans="1:5" ht="15.75">
      <c r="A15" s="235">
        <f t="shared" si="0"/>
        <v>4</v>
      </c>
      <c r="B15" s="128" t="s">
        <v>137</v>
      </c>
      <c r="C15" s="97" t="s">
        <v>161</v>
      </c>
      <c r="D15" s="127">
        <f>'прил 10 ВЕДОМ 2016-17'!G33</f>
        <v>5</v>
      </c>
      <c r="E15" s="236">
        <f>'прил 10 ВЕДОМ 2016-17'!H33</f>
        <v>5</v>
      </c>
    </row>
    <row r="16" spans="1:5" ht="15.75">
      <c r="A16" s="235">
        <f t="shared" si="0"/>
        <v>5</v>
      </c>
      <c r="B16" s="122" t="s">
        <v>138</v>
      </c>
      <c r="C16" s="123" t="s">
        <v>139</v>
      </c>
      <c r="D16" s="124">
        <f>D17</f>
        <v>55.4</v>
      </c>
      <c r="E16" s="237">
        <f>E17</f>
        <v>52.099999999999994</v>
      </c>
    </row>
    <row r="17" spans="1:5" ht="15.75">
      <c r="A17" s="235">
        <f t="shared" si="0"/>
        <v>6</v>
      </c>
      <c r="B17" s="125" t="s">
        <v>140</v>
      </c>
      <c r="C17" s="126" t="s">
        <v>141</v>
      </c>
      <c r="D17" s="127">
        <f>'прил 10 ВЕДОМ 2016-17'!G39</f>
        <v>55.4</v>
      </c>
      <c r="E17" s="236">
        <f>'прил 10 ВЕДОМ 2016-17'!H39</f>
        <v>52.099999999999994</v>
      </c>
    </row>
    <row r="18" spans="1:5" ht="31.5">
      <c r="A18" s="235">
        <f t="shared" si="0"/>
        <v>7</v>
      </c>
      <c r="B18" s="122" t="s">
        <v>142</v>
      </c>
      <c r="C18" s="123" t="s">
        <v>143</v>
      </c>
      <c r="D18" s="124">
        <f>D19</f>
        <v>167.99</v>
      </c>
      <c r="E18" s="237">
        <f>E19</f>
        <v>167.99</v>
      </c>
    </row>
    <row r="19" spans="1:5" ht="15.75">
      <c r="A19" s="235">
        <f t="shared" si="0"/>
        <v>8</v>
      </c>
      <c r="B19" s="125" t="s">
        <v>162</v>
      </c>
      <c r="C19" s="126" t="s">
        <v>163</v>
      </c>
      <c r="D19" s="127">
        <f>'прил 10 ВЕДОМ 2016-17'!G48</f>
        <v>167.99</v>
      </c>
      <c r="E19" s="236">
        <f>'прил 10 ВЕДОМ 2016-17'!H48</f>
        <v>167.99</v>
      </c>
    </row>
    <row r="20" spans="1:5" ht="15.75">
      <c r="A20" s="235">
        <f t="shared" si="0"/>
        <v>9</v>
      </c>
      <c r="B20" s="108" t="s">
        <v>164</v>
      </c>
      <c r="C20" s="129" t="s">
        <v>165</v>
      </c>
      <c r="D20" s="124">
        <f>D21</f>
        <v>100.6</v>
      </c>
      <c r="E20" s="237">
        <f>E21</f>
        <v>84.6</v>
      </c>
    </row>
    <row r="21" spans="1:5" ht="15.75">
      <c r="A21" s="235">
        <f t="shared" si="0"/>
        <v>10</v>
      </c>
      <c r="B21" s="130" t="s">
        <v>166</v>
      </c>
      <c r="C21" s="131" t="s">
        <v>167</v>
      </c>
      <c r="D21" s="127">
        <f>'прил 10 ВЕДОМ 2016-17'!G57</f>
        <v>100.6</v>
      </c>
      <c r="E21" s="236">
        <f>'прил 10 ВЕДОМ 2016-17'!H57</f>
        <v>84.6</v>
      </c>
    </row>
    <row r="22" spans="1:5" ht="15.75">
      <c r="A22" s="235">
        <f t="shared" si="0"/>
        <v>11</v>
      </c>
      <c r="B22" s="122" t="s">
        <v>144</v>
      </c>
      <c r="C22" s="123" t="s">
        <v>145</v>
      </c>
      <c r="D22" s="124">
        <f>D23</f>
        <v>253.53</v>
      </c>
      <c r="E22" s="237">
        <f>E23</f>
        <v>283.53</v>
      </c>
    </row>
    <row r="23" spans="1:5" ht="15.75">
      <c r="A23" s="235">
        <f t="shared" si="0"/>
        <v>12</v>
      </c>
      <c r="B23" s="125" t="s">
        <v>146</v>
      </c>
      <c r="C23" s="126" t="s">
        <v>147</v>
      </c>
      <c r="D23" s="127">
        <f>'прил 10 ВЕДОМ 2016-17'!G64</f>
        <v>253.53</v>
      </c>
      <c r="E23" s="236">
        <f>'прил 10 ВЕДОМ 2016-17'!H64</f>
        <v>283.53</v>
      </c>
    </row>
    <row r="24" spans="1:5" ht="15.75">
      <c r="A24" s="235">
        <f t="shared" si="0"/>
        <v>13</v>
      </c>
      <c r="B24" s="122" t="s">
        <v>148</v>
      </c>
      <c r="C24" s="123" t="s">
        <v>149</v>
      </c>
      <c r="D24" s="124">
        <f>D25</f>
        <v>1477.1</v>
      </c>
      <c r="E24" s="237">
        <f>E25</f>
        <v>1506.8</v>
      </c>
    </row>
    <row r="25" spans="1:5" ht="15.75">
      <c r="A25" s="235">
        <f t="shared" si="0"/>
        <v>14</v>
      </c>
      <c r="B25" s="130" t="s">
        <v>150</v>
      </c>
      <c r="C25" s="126" t="s">
        <v>151</v>
      </c>
      <c r="D25" s="127">
        <f>'прил 10 ВЕДОМ 2016-17'!G80</f>
        <v>1477.1</v>
      </c>
      <c r="E25" s="236">
        <f>'прил 10 ВЕДОМ 2016-17'!H80</f>
        <v>1506.8</v>
      </c>
    </row>
    <row r="26" spans="1:5" ht="15.75">
      <c r="A26" s="235">
        <f t="shared" si="0"/>
        <v>15</v>
      </c>
      <c r="B26" s="122" t="s">
        <v>152</v>
      </c>
      <c r="C26" s="123" t="s">
        <v>153</v>
      </c>
      <c r="D26" s="124">
        <f>D27</f>
        <v>23</v>
      </c>
      <c r="E26" s="237">
        <f>E27</f>
        <v>23</v>
      </c>
    </row>
    <row r="27" spans="1:5" ht="18.75" customHeight="1">
      <c r="A27" s="235">
        <f t="shared" si="0"/>
        <v>16</v>
      </c>
      <c r="B27" s="125" t="s">
        <v>154</v>
      </c>
      <c r="C27" s="126" t="s">
        <v>155</v>
      </c>
      <c r="D27" s="127">
        <f>'прил 10 ВЕДОМ 2016-17'!G87</f>
        <v>23</v>
      </c>
      <c r="E27" s="236">
        <f>'прил 10 ВЕДОМ 2016-17'!H87</f>
        <v>23</v>
      </c>
    </row>
    <row r="28" spans="1:5" ht="18.75" customHeight="1">
      <c r="A28" s="238">
        <f t="shared" si="0"/>
        <v>17</v>
      </c>
      <c r="B28" s="228" t="s">
        <v>388</v>
      </c>
      <c r="C28" s="229"/>
      <c r="D28" s="230">
        <v>113.43</v>
      </c>
      <c r="E28" s="239">
        <v>235.48</v>
      </c>
    </row>
    <row r="29" spans="1:5" ht="16.5" thickBot="1">
      <c r="A29" s="240"/>
      <c r="B29" s="410" t="s">
        <v>156</v>
      </c>
      <c r="C29" s="410"/>
      <c r="D29" s="241">
        <f>D12+D16+D18+D20+D22+D24+D26+D28</f>
        <v>4537.210000000001</v>
      </c>
      <c r="E29" s="242">
        <f>E12+E16+E18+E20+E22+E24+E26+E28</f>
        <v>4709.67</v>
      </c>
    </row>
    <row r="30" spans="1:6" ht="12.75">
      <c r="A30" s="231"/>
      <c r="B30" s="231"/>
      <c r="C30" s="231"/>
      <c r="D30" s="232">
        <f>'прил 10 ВЕДОМ 2016-17'!G98</f>
        <v>4537.210000000001</v>
      </c>
      <c r="E30" s="232">
        <f>'прил 10 ВЕДОМ 2016-17'!H98</f>
        <v>4709.67</v>
      </c>
      <c r="F30" s="231"/>
    </row>
    <row r="31" spans="1:6" ht="12.75">
      <c r="A31" s="231"/>
      <c r="B31" s="231"/>
      <c r="C31" s="231"/>
      <c r="D31" s="232">
        <f>D29-D30</f>
        <v>0</v>
      </c>
      <c r="E31" s="232">
        <f>E29-E30</f>
        <v>0</v>
      </c>
      <c r="F31" s="231"/>
    </row>
    <row r="32" spans="1:6" ht="12.75">
      <c r="A32" s="231"/>
      <c r="B32" s="231"/>
      <c r="C32" s="231"/>
      <c r="D32" s="231"/>
      <c r="E32" s="231"/>
      <c r="F32" s="231"/>
    </row>
    <row r="33" spans="1:6" ht="12.75">
      <c r="A33" s="231"/>
      <c r="B33" s="231"/>
      <c r="C33" s="231"/>
      <c r="D33" s="231"/>
      <c r="E33" s="231"/>
      <c r="F33" s="231"/>
    </row>
  </sheetData>
  <sheetProtection/>
  <mergeCells count="12">
    <mergeCell ref="A9:A10"/>
    <mergeCell ref="B9:B10"/>
    <mergeCell ref="C9:C10"/>
    <mergeCell ref="D9:D10"/>
    <mergeCell ref="E9:E10"/>
    <mergeCell ref="B29:C29"/>
    <mergeCell ref="B2:D2"/>
    <mergeCell ref="B3:D3"/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7"/>
  <sheetViews>
    <sheetView view="pageBreakPreview" zoomScaleSheetLayoutView="100" zoomScalePageLayoutView="0" workbookViewId="0" topLeftCell="A91">
      <selection activeCell="E4" sqref="E4:G4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7" width="11.00390625" style="39" customWidth="1"/>
    <col min="8" max="16384" width="9.125" style="39" customWidth="1"/>
  </cols>
  <sheetData>
    <row r="1" spans="4:7" ht="12.75" customHeight="1">
      <c r="D1" s="41"/>
      <c r="E1" s="417" t="s">
        <v>178</v>
      </c>
      <c r="F1" s="417"/>
      <c r="G1" s="417"/>
    </row>
    <row r="2" spans="4:7" ht="12.75" customHeight="1">
      <c r="D2" s="424" t="s">
        <v>363</v>
      </c>
      <c r="E2" s="424"/>
      <c r="F2" s="424"/>
      <c r="G2" s="424"/>
    </row>
    <row r="3" spans="4:9" ht="16.5" customHeight="1">
      <c r="D3" s="3"/>
      <c r="E3" s="398" t="s">
        <v>179</v>
      </c>
      <c r="F3" s="399"/>
      <c r="G3" s="399"/>
      <c r="I3" s="41"/>
    </row>
    <row r="4" spans="5:7" ht="12.75" customHeight="1">
      <c r="E4" s="398" t="s">
        <v>438</v>
      </c>
      <c r="F4" s="398"/>
      <c r="G4" s="398"/>
    </row>
    <row r="6" spans="1:7" ht="37.5" customHeight="1">
      <c r="A6" s="421" t="s">
        <v>369</v>
      </c>
      <c r="B6" s="421"/>
      <c r="C6" s="421"/>
      <c r="D6" s="421"/>
      <c r="E6" s="421"/>
      <c r="F6" s="421"/>
      <c r="G6" s="421"/>
    </row>
    <row r="7" spans="1:7" ht="13.5" thickBot="1">
      <c r="A7" s="203"/>
      <c r="B7" s="203"/>
      <c r="C7" s="203"/>
      <c r="D7" s="203"/>
      <c r="E7" s="223"/>
      <c r="F7" s="224"/>
      <c r="G7" s="63"/>
    </row>
    <row r="8" spans="1:7" s="45" customFormat="1" ht="22.5" customHeight="1">
      <c r="A8" s="425" t="s">
        <v>11</v>
      </c>
      <c r="B8" s="404" t="s">
        <v>128</v>
      </c>
      <c r="C8" s="404" t="s">
        <v>157</v>
      </c>
      <c r="D8" s="404" t="s">
        <v>158</v>
      </c>
      <c r="E8" s="404" t="s">
        <v>159</v>
      </c>
      <c r="F8" s="404" t="s">
        <v>160</v>
      </c>
      <c r="G8" s="406" t="s">
        <v>130</v>
      </c>
    </row>
    <row r="9" spans="1:7" s="45" customFormat="1" ht="24.75" customHeight="1">
      <c r="A9" s="426"/>
      <c r="B9" s="405"/>
      <c r="C9" s="405"/>
      <c r="D9" s="405"/>
      <c r="E9" s="405"/>
      <c r="F9" s="405"/>
      <c r="G9" s="407"/>
    </row>
    <row r="10" spans="1:7" s="321" customFormat="1" ht="12.75" customHeight="1">
      <c r="A10" s="322"/>
      <c r="B10" s="319">
        <v>1</v>
      </c>
      <c r="C10" s="319">
        <v>2</v>
      </c>
      <c r="D10" s="319">
        <v>3</v>
      </c>
      <c r="E10" s="319">
        <v>4</v>
      </c>
      <c r="F10" s="319">
        <v>5</v>
      </c>
      <c r="G10" s="320">
        <v>6</v>
      </c>
    </row>
    <row r="11" spans="1:7" ht="25.5">
      <c r="A11" s="220">
        <v>1</v>
      </c>
      <c r="B11" s="215" t="s">
        <v>112</v>
      </c>
      <c r="C11" s="200" t="s">
        <v>74</v>
      </c>
      <c r="D11" s="216"/>
      <c r="E11" s="216"/>
      <c r="F11" s="216"/>
      <c r="G11" s="221">
        <f>G12+G39+G48+G57+G64+G80+G87</f>
        <v>4935.38</v>
      </c>
    </row>
    <row r="12" spans="1:7" s="48" customFormat="1" ht="12.75">
      <c r="A12" s="174">
        <f aca="true" t="shared" si="0" ref="A12:A70">A11+1</f>
        <v>2</v>
      </c>
      <c r="B12" s="134" t="s">
        <v>190</v>
      </c>
      <c r="C12" s="135" t="s">
        <v>74</v>
      </c>
      <c r="D12" s="132" t="s">
        <v>204</v>
      </c>
      <c r="E12" s="132"/>
      <c r="F12" s="132"/>
      <c r="G12" s="206">
        <f>G13+G19+G33</f>
        <v>2593.35</v>
      </c>
    </row>
    <row r="13" spans="1:7" ht="38.25">
      <c r="A13" s="174">
        <f t="shared" si="0"/>
        <v>3</v>
      </c>
      <c r="B13" s="134" t="s">
        <v>191</v>
      </c>
      <c r="C13" s="135" t="s">
        <v>74</v>
      </c>
      <c r="D13" s="132" t="s">
        <v>205</v>
      </c>
      <c r="E13" s="132"/>
      <c r="F13" s="132"/>
      <c r="G13" s="206">
        <f>G14</f>
        <v>466.82</v>
      </c>
    </row>
    <row r="14" spans="1:7" ht="35.25" customHeight="1">
      <c r="A14" s="174">
        <f t="shared" si="0"/>
        <v>4</v>
      </c>
      <c r="B14" s="136" t="s">
        <v>271</v>
      </c>
      <c r="C14" s="135" t="s">
        <v>74</v>
      </c>
      <c r="D14" s="135" t="s">
        <v>205</v>
      </c>
      <c r="E14" s="135" t="s">
        <v>199</v>
      </c>
      <c r="F14" s="135"/>
      <c r="G14" s="177">
        <f>G15</f>
        <v>466.82</v>
      </c>
    </row>
    <row r="15" spans="1:7" ht="33.75" customHeight="1">
      <c r="A15" s="174">
        <f t="shared" si="0"/>
        <v>5</v>
      </c>
      <c r="B15" s="136" t="s">
        <v>272</v>
      </c>
      <c r="C15" s="135" t="s">
        <v>74</v>
      </c>
      <c r="D15" s="135" t="s">
        <v>205</v>
      </c>
      <c r="E15" s="135" t="s">
        <v>201</v>
      </c>
      <c r="F15" s="135"/>
      <c r="G15" s="177">
        <f>G16</f>
        <v>466.82</v>
      </c>
    </row>
    <row r="16" spans="1:7" ht="51">
      <c r="A16" s="174">
        <f t="shared" si="0"/>
        <v>6</v>
      </c>
      <c r="B16" s="136" t="s">
        <v>187</v>
      </c>
      <c r="C16" s="135" t="s">
        <v>74</v>
      </c>
      <c r="D16" s="135" t="s">
        <v>205</v>
      </c>
      <c r="E16" s="135" t="s">
        <v>202</v>
      </c>
      <c r="F16" s="135" t="s">
        <v>200</v>
      </c>
      <c r="G16" s="177">
        <f>G17</f>
        <v>466.82</v>
      </c>
    </row>
    <row r="17" spans="1:7" s="49" customFormat="1" ht="91.5" customHeight="1">
      <c r="A17" s="174">
        <f t="shared" si="0"/>
        <v>7</v>
      </c>
      <c r="B17" s="136" t="s">
        <v>188</v>
      </c>
      <c r="C17" s="135" t="s">
        <v>74</v>
      </c>
      <c r="D17" s="135" t="s">
        <v>205</v>
      </c>
      <c r="E17" s="135" t="s">
        <v>202</v>
      </c>
      <c r="F17" s="135" t="s">
        <v>203</v>
      </c>
      <c r="G17" s="177">
        <f>G18</f>
        <v>466.82</v>
      </c>
    </row>
    <row r="18" spans="1:7" ht="39" customHeight="1">
      <c r="A18" s="174">
        <f t="shared" si="0"/>
        <v>8</v>
      </c>
      <c r="B18" s="136" t="s">
        <v>189</v>
      </c>
      <c r="C18" s="135" t="s">
        <v>74</v>
      </c>
      <c r="D18" s="135" t="s">
        <v>205</v>
      </c>
      <c r="E18" s="135" t="s">
        <v>202</v>
      </c>
      <c r="F18" s="135" t="s">
        <v>83</v>
      </c>
      <c r="G18" s="177">
        <v>466.82</v>
      </c>
    </row>
    <row r="19" spans="1:7" ht="51">
      <c r="A19" s="174">
        <f t="shared" si="0"/>
        <v>9</v>
      </c>
      <c r="B19" s="134" t="s">
        <v>135</v>
      </c>
      <c r="C19" s="135" t="s">
        <v>74</v>
      </c>
      <c r="D19" s="132" t="s">
        <v>206</v>
      </c>
      <c r="E19" s="132"/>
      <c r="F19" s="132"/>
      <c r="G19" s="206">
        <f>G20</f>
        <v>2121.5299999999997</v>
      </c>
    </row>
    <row r="20" spans="1:7" ht="25.5">
      <c r="A20" s="174">
        <f t="shared" si="0"/>
        <v>10</v>
      </c>
      <c r="B20" s="136" t="s">
        <v>273</v>
      </c>
      <c r="C20" s="135" t="s">
        <v>74</v>
      </c>
      <c r="D20" s="135" t="s">
        <v>206</v>
      </c>
      <c r="E20" s="135" t="s">
        <v>199</v>
      </c>
      <c r="F20" s="135"/>
      <c r="G20" s="177">
        <f>G21</f>
        <v>2121.5299999999997</v>
      </c>
    </row>
    <row r="21" spans="1:7" ht="25.5">
      <c r="A21" s="174">
        <f t="shared" si="0"/>
        <v>11</v>
      </c>
      <c r="B21" s="136" t="s">
        <v>274</v>
      </c>
      <c r="C21" s="135" t="s">
        <v>74</v>
      </c>
      <c r="D21" s="135" t="s">
        <v>206</v>
      </c>
      <c r="E21" s="135" t="s">
        <v>201</v>
      </c>
      <c r="F21" s="135"/>
      <c r="G21" s="177">
        <f>G25+G22+G30</f>
        <v>2121.5299999999997</v>
      </c>
    </row>
    <row r="22" spans="1:7" ht="76.5">
      <c r="A22" s="174">
        <f t="shared" si="0"/>
        <v>12</v>
      </c>
      <c r="B22" s="136" t="s">
        <v>275</v>
      </c>
      <c r="C22" s="135" t="s">
        <v>74</v>
      </c>
      <c r="D22" s="135" t="s">
        <v>206</v>
      </c>
      <c r="E22" s="135" t="s">
        <v>209</v>
      </c>
      <c r="F22" s="135" t="s">
        <v>200</v>
      </c>
      <c r="G22" s="177">
        <f>G23</f>
        <v>2.3</v>
      </c>
    </row>
    <row r="23" spans="1:7" ht="25.5">
      <c r="A23" s="174">
        <f t="shared" si="0"/>
        <v>13</v>
      </c>
      <c r="B23" s="136" t="s">
        <v>192</v>
      </c>
      <c r="C23" s="135" t="s">
        <v>74</v>
      </c>
      <c r="D23" s="135" t="s">
        <v>206</v>
      </c>
      <c r="E23" s="135" t="s">
        <v>209</v>
      </c>
      <c r="F23" s="135" t="s">
        <v>207</v>
      </c>
      <c r="G23" s="177">
        <f>G24</f>
        <v>2.3</v>
      </c>
    </row>
    <row r="24" spans="1:7" ht="38.25">
      <c r="A24" s="174">
        <f t="shared" si="0"/>
        <v>14</v>
      </c>
      <c r="B24" s="136" t="s">
        <v>193</v>
      </c>
      <c r="C24" s="135" t="s">
        <v>74</v>
      </c>
      <c r="D24" s="135" t="s">
        <v>206</v>
      </c>
      <c r="E24" s="135" t="s">
        <v>209</v>
      </c>
      <c r="F24" s="135" t="s">
        <v>182</v>
      </c>
      <c r="G24" s="177">
        <v>2.3</v>
      </c>
    </row>
    <row r="25" spans="1:7" ht="54.75" customHeight="1">
      <c r="A25" s="174">
        <f t="shared" si="0"/>
        <v>15</v>
      </c>
      <c r="B25" s="136" t="s">
        <v>187</v>
      </c>
      <c r="C25" s="135" t="s">
        <v>74</v>
      </c>
      <c r="D25" s="135" t="s">
        <v>206</v>
      </c>
      <c r="E25" s="135" t="s">
        <v>202</v>
      </c>
      <c r="F25" s="135"/>
      <c r="G25" s="177">
        <f>G26+G28</f>
        <v>1521.69</v>
      </c>
    </row>
    <row r="26" spans="1:7" ht="63.75">
      <c r="A26" s="174">
        <f t="shared" si="0"/>
        <v>16</v>
      </c>
      <c r="B26" s="136" t="s">
        <v>188</v>
      </c>
      <c r="C26" s="135" t="s">
        <v>74</v>
      </c>
      <c r="D26" s="135" t="s">
        <v>206</v>
      </c>
      <c r="E26" s="135" t="s">
        <v>202</v>
      </c>
      <c r="F26" s="135" t="s">
        <v>203</v>
      </c>
      <c r="G26" s="177">
        <f>G27</f>
        <v>1028.99</v>
      </c>
    </row>
    <row r="27" spans="1:7" ht="30.75" customHeight="1">
      <c r="A27" s="174">
        <f t="shared" si="0"/>
        <v>17</v>
      </c>
      <c r="B27" s="136" t="s">
        <v>189</v>
      </c>
      <c r="C27" s="135" t="s">
        <v>74</v>
      </c>
      <c r="D27" s="135" t="s">
        <v>206</v>
      </c>
      <c r="E27" s="135" t="s">
        <v>202</v>
      </c>
      <c r="F27" s="135" t="s">
        <v>83</v>
      </c>
      <c r="G27" s="177">
        <v>1028.99</v>
      </c>
    </row>
    <row r="28" spans="1:7" ht="34.5" customHeight="1">
      <c r="A28" s="174">
        <f t="shared" si="0"/>
        <v>18</v>
      </c>
      <c r="B28" s="136" t="s">
        <v>192</v>
      </c>
      <c r="C28" s="135" t="s">
        <v>74</v>
      </c>
      <c r="D28" s="135" t="s">
        <v>206</v>
      </c>
      <c r="E28" s="135" t="s">
        <v>202</v>
      </c>
      <c r="F28" s="135" t="s">
        <v>207</v>
      </c>
      <c r="G28" s="177">
        <f>G29</f>
        <v>492.7</v>
      </c>
    </row>
    <row r="29" spans="1:7" ht="46.5" customHeight="1">
      <c r="A29" s="174">
        <f t="shared" si="0"/>
        <v>19</v>
      </c>
      <c r="B29" s="136" t="s">
        <v>193</v>
      </c>
      <c r="C29" s="135" t="s">
        <v>74</v>
      </c>
      <c r="D29" s="135" t="s">
        <v>206</v>
      </c>
      <c r="E29" s="135" t="s">
        <v>202</v>
      </c>
      <c r="F29" s="135" t="s">
        <v>182</v>
      </c>
      <c r="G29" s="177">
        <v>492.7</v>
      </c>
    </row>
    <row r="30" spans="1:7" ht="54.75" customHeight="1">
      <c r="A30" s="174">
        <f>A29+1</f>
        <v>20</v>
      </c>
      <c r="B30" s="136" t="s">
        <v>9</v>
      </c>
      <c r="C30" s="135" t="s">
        <v>74</v>
      </c>
      <c r="D30" s="135" t="s">
        <v>206</v>
      </c>
      <c r="E30" s="135" t="s">
        <v>383</v>
      </c>
      <c r="F30" s="135"/>
      <c r="G30" s="177">
        <f>G31</f>
        <v>597.54</v>
      </c>
    </row>
    <row r="31" spans="1:7" ht="53.25" customHeight="1">
      <c r="A31" s="174">
        <f>A30+1</f>
        <v>21</v>
      </c>
      <c r="B31" s="136" t="s">
        <v>9</v>
      </c>
      <c r="C31" s="135" t="s">
        <v>74</v>
      </c>
      <c r="D31" s="135" t="s">
        <v>206</v>
      </c>
      <c r="E31" s="135" t="s">
        <v>383</v>
      </c>
      <c r="F31" s="135" t="s">
        <v>203</v>
      </c>
      <c r="G31" s="177">
        <f>G32</f>
        <v>597.54</v>
      </c>
    </row>
    <row r="32" spans="1:7" ht="30.75" customHeight="1">
      <c r="A32" s="174">
        <f>A31+1</f>
        <v>22</v>
      </c>
      <c r="B32" s="136" t="s">
        <v>189</v>
      </c>
      <c r="C32" s="135" t="s">
        <v>74</v>
      </c>
      <c r="D32" s="135" t="s">
        <v>206</v>
      </c>
      <c r="E32" s="135" t="s">
        <v>383</v>
      </c>
      <c r="F32" s="135" t="s">
        <v>83</v>
      </c>
      <c r="G32" s="177">
        <v>597.54</v>
      </c>
    </row>
    <row r="33" spans="1:7" ht="12.75">
      <c r="A33" s="174">
        <f>A32+1</f>
        <v>23</v>
      </c>
      <c r="B33" s="134" t="s">
        <v>217</v>
      </c>
      <c r="C33" s="135" t="s">
        <v>74</v>
      </c>
      <c r="D33" s="132" t="s">
        <v>212</v>
      </c>
      <c r="E33" s="138"/>
      <c r="F33" s="138"/>
      <c r="G33" s="177">
        <f>G34</f>
        <v>5</v>
      </c>
    </row>
    <row r="34" spans="1:7" s="49" customFormat="1" ht="12.75" customHeight="1">
      <c r="A34" s="174">
        <f>A33+1</f>
        <v>24</v>
      </c>
      <c r="B34" s="136" t="s">
        <v>273</v>
      </c>
      <c r="C34" s="135" t="s">
        <v>74</v>
      </c>
      <c r="D34" s="135" t="s">
        <v>212</v>
      </c>
      <c r="E34" s="135" t="s">
        <v>199</v>
      </c>
      <c r="F34" s="135"/>
      <c r="G34" s="177">
        <f>G35</f>
        <v>5</v>
      </c>
    </row>
    <row r="35" spans="1:7" ht="15" customHeight="1">
      <c r="A35" s="174">
        <f t="shared" si="0"/>
        <v>25</v>
      </c>
      <c r="B35" s="136" t="s">
        <v>274</v>
      </c>
      <c r="C35" s="135" t="s">
        <v>74</v>
      </c>
      <c r="D35" s="135" t="s">
        <v>212</v>
      </c>
      <c r="E35" s="135" t="s">
        <v>201</v>
      </c>
      <c r="F35" s="135"/>
      <c r="G35" s="177">
        <f>G36</f>
        <v>5</v>
      </c>
    </row>
    <row r="36" spans="1:7" ht="12.75" customHeight="1">
      <c r="A36" s="174">
        <f t="shared" si="0"/>
        <v>26</v>
      </c>
      <c r="B36" s="136" t="s">
        <v>276</v>
      </c>
      <c r="C36" s="135" t="s">
        <v>74</v>
      </c>
      <c r="D36" s="135" t="s">
        <v>212</v>
      </c>
      <c r="E36" s="135" t="s">
        <v>210</v>
      </c>
      <c r="F36" s="135"/>
      <c r="G36" s="177">
        <f>G37</f>
        <v>5</v>
      </c>
    </row>
    <row r="37" spans="1:7" ht="19.5" customHeight="1">
      <c r="A37" s="174">
        <f t="shared" si="0"/>
        <v>27</v>
      </c>
      <c r="B37" s="136" t="s">
        <v>194</v>
      </c>
      <c r="C37" s="135" t="s">
        <v>74</v>
      </c>
      <c r="D37" s="135" t="s">
        <v>212</v>
      </c>
      <c r="E37" s="135" t="s">
        <v>210</v>
      </c>
      <c r="F37" s="135" t="s">
        <v>208</v>
      </c>
      <c r="G37" s="177">
        <f>G38</f>
        <v>5</v>
      </c>
    </row>
    <row r="38" spans="1:7" s="46" customFormat="1" ht="18.75" customHeight="1">
      <c r="A38" s="174">
        <f t="shared" si="0"/>
        <v>28</v>
      </c>
      <c r="B38" s="136" t="s">
        <v>195</v>
      </c>
      <c r="C38" s="135" t="s">
        <v>74</v>
      </c>
      <c r="D38" s="135" t="s">
        <v>212</v>
      </c>
      <c r="E38" s="135" t="s">
        <v>210</v>
      </c>
      <c r="F38" s="135" t="s">
        <v>211</v>
      </c>
      <c r="G38" s="177">
        <v>5</v>
      </c>
    </row>
    <row r="39" spans="1:7" ht="30" customHeight="1">
      <c r="A39" s="174">
        <f t="shared" si="0"/>
        <v>29</v>
      </c>
      <c r="B39" s="134" t="s">
        <v>196</v>
      </c>
      <c r="C39" s="135" t="s">
        <v>74</v>
      </c>
      <c r="D39" s="132" t="s">
        <v>214</v>
      </c>
      <c r="E39" s="132"/>
      <c r="F39" s="132"/>
      <c r="G39" s="206">
        <f>G40</f>
        <v>55.11</v>
      </c>
    </row>
    <row r="40" spans="1:7" ht="23.25" customHeight="1">
      <c r="A40" s="174">
        <f t="shared" si="0"/>
        <v>30</v>
      </c>
      <c r="B40" s="136" t="s">
        <v>197</v>
      </c>
      <c r="C40" s="135" t="s">
        <v>74</v>
      </c>
      <c r="D40" s="135" t="s">
        <v>215</v>
      </c>
      <c r="E40" s="135"/>
      <c r="F40" s="135"/>
      <c r="G40" s="177">
        <f>G43</f>
        <v>55.11</v>
      </c>
    </row>
    <row r="41" spans="1:7" ht="25.5">
      <c r="A41" s="174">
        <f t="shared" si="0"/>
        <v>31</v>
      </c>
      <c r="B41" s="136" t="s">
        <v>273</v>
      </c>
      <c r="C41" s="135" t="s">
        <v>74</v>
      </c>
      <c r="D41" s="135" t="s">
        <v>215</v>
      </c>
      <c r="E41" s="135" t="s">
        <v>199</v>
      </c>
      <c r="F41" s="135"/>
      <c r="G41" s="177">
        <f>G42</f>
        <v>55.11</v>
      </c>
    </row>
    <row r="42" spans="1:7" s="48" customFormat="1" ht="25.5">
      <c r="A42" s="174">
        <f t="shared" si="0"/>
        <v>32</v>
      </c>
      <c r="B42" s="136" t="s">
        <v>274</v>
      </c>
      <c r="C42" s="135" t="s">
        <v>74</v>
      </c>
      <c r="D42" s="135" t="s">
        <v>215</v>
      </c>
      <c r="E42" s="135" t="s">
        <v>201</v>
      </c>
      <c r="F42" s="135"/>
      <c r="G42" s="177">
        <f>G43</f>
        <v>55.11</v>
      </c>
    </row>
    <row r="43" spans="1:7" ht="55.5" customHeight="1">
      <c r="A43" s="174">
        <f t="shared" si="0"/>
        <v>33</v>
      </c>
      <c r="B43" s="136" t="s">
        <v>328</v>
      </c>
      <c r="C43" s="135" t="s">
        <v>74</v>
      </c>
      <c r="D43" s="135" t="s">
        <v>215</v>
      </c>
      <c r="E43" s="135" t="s">
        <v>213</v>
      </c>
      <c r="F43" s="135" t="s">
        <v>200</v>
      </c>
      <c r="G43" s="177">
        <f>G44+G46</f>
        <v>55.11</v>
      </c>
    </row>
    <row r="44" spans="1:7" s="49" customFormat="1" ht="76.5" customHeight="1">
      <c r="A44" s="174">
        <f t="shared" si="0"/>
        <v>34</v>
      </c>
      <c r="B44" s="136" t="s">
        <v>188</v>
      </c>
      <c r="C44" s="135" t="s">
        <v>74</v>
      </c>
      <c r="D44" s="135" t="s">
        <v>215</v>
      </c>
      <c r="E44" s="135" t="s">
        <v>213</v>
      </c>
      <c r="F44" s="135" t="s">
        <v>203</v>
      </c>
      <c r="G44" s="177">
        <f>G45</f>
        <v>46.95</v>
      </c>
    </row>
    <row r="45" spans="1:7" s="49" customFormat="1" ht="29.25" customHeight="1">
      <c r="A45" s="174">
        <f t="shared" si="0"/>
        <v>35</v>
      </c>
      <c r="B45" s="136" t="s">
        <v>189</v>
      </c>
      <c r="C45" s="135" t="s">
        <v>74</v>
      </c>
      <c r="D45" s="135" t="s">
        <v>215</v>
      </c>
      <c r="E45" s="135" t="s">
        <v>213</v>
      </c>
      <c r="F45" s="135" t="s">
        <v>83</v>
      </c>
      <c r="G45" s="177">
        <v>46.95</v>
      </c>
    </row>
    <row r="46" spans="1:7" s="49" customFormat="1" ht="28.5" customHeight="1">
      <c r="A46" s="174">
        <f t="shared" si="0"/>
        <v>36</v>
      </c>
      <c r="B46" s="136" t="s">
        <v>192</v>
      </c>
      <c r="C46" s="135" t="s">
        <v>74</v>
      </c>
      <c r="D46" s="135" t="s">
        <v>215</v>
      </c>
      <c r="E46" s="135" t="s">
        <v>213</v>
      </c>
      <c r="F46" s="135" t="s">
        <v>207</v>
      </c>
      <c r="G46" s="177">
        <f>G47</f>
        <v>8.16</v>
      </c>
    </row>
    <row r="47" spans="1:7" ht="38.25">
      <c r="A47" s="174">
        <f t="shared" si="0"/>
        <v>37</v>
      </c>
      <c r="B47" s="136" t="s">
        <v>193</v>
      </c>
      <c r="C47" s="135" t="s">
        <v>74</v>
      </c>
      <c r="D47" s="135" t="s">
        <v>215</v>
      </c>
      <c r="E47" s="135" t="s">
        <v>213</v>
      </c>
      <c r="F47" s="135" t="s">
        <v>182</v>
      </c>
      <c r="G47" s="177">
        <v>8.16</v>
      </c>
    </row>
    <row r="48" spans="1:7" s="46" customFormat="1" ht="25.5">
      <c r="A48" s="174">
        <f t="shared" si="0"/>
        <v>38</v>
      </c>
      <c r="B48" s="139" t="s">
        <v>277</v>
      </c>
      <c r="C48" s="140" t="s">
        <v>74</v>
      </c>
      <c r="D48" s="132" t="s">
        <v>278</v>
      </c>
      <c r="E48" s="135"/>
      <c r="F48" s="135"/>
      <c r="G48" s="177">
        <f>G49</f>
        <v>167.99</v>
      </c>
    </row>
    <row r="49" spans="1:7" ht="21" customHeight="1">
      <c r="A49" s="174">
        <f t="shared" si="0"/>
        <v>39</v>
      </c>
      <c r="B49" s="134" t="s">
        <v>162</v>
      </c>
      <c r="C49" s="140" t="s">
        <v>74</v>
      </c>
      <c r="D49" s="132" t="s">
        <v>171</v>
      </c>
      <c r="E49" s="132"/>
      <c r="F49" s="132"/>
      <c r="G49" s="206">
        <f>G50</f>
        <v>167.99</v>
      </c>
    </row>
    <row r="50" spans="1:7" ht="63.75">
      <c r="A50" s="174">
        <f t="shared" si="0"/>
        <v>40</v>
      </c>
      <c r="B50" s="141" t="s">
        <v>389</v>
      </c>
      <c r="C50" s="142" t="s">
        <v>74</v>
      </c>
      <c r="D50" s="135" t="s">
        <v>171</v>
      </c>
      <c r="E50" s="135" t="s">
        <v>279</v>
      </c>
      <c r="F50" s="135"/>
      <c r="G50" s="177">
        <f>G51</f>
        <v>167.99</v>
      </c>
    </row>
    <row r="51" spans="1:7" ht="25.5">
      <c r="A51" s="174">
        <f t="shared" si="0"/>
        <v>41</v>
      </c>
      <c r="B51" s="141" t="s">
        <v>280</v>
      </c>
      <c r="C51" s="142" t="s">
        <v>74</v>
      </c>
      <c r="D51" s="135" t="s">
        <v>171</v>
      </c>
      <c r="E51" s="135" t="s">
        <v>281</v>
      </c>
      <c r="F51" s="135"/>
      <c r="G51" s="177">
        <f>G52</f>
        <v>167.99</v>
      </c>
    </row>
    <row r="52" spans="1:7" ht="102">
      <c r="A52" s="174">
        <f t="shared" si="0"/>
        <v>42</v>
      </c>
      <c r="B52" s="141" t="s">
        <v>390</v>
      </c>
      <c r="C52" s="142" t="s">
        <v>74</v>
      </c>
      <c r="D52" s="135" t="s">
        <v>171</v>
      </c>
      <c r="E52" s="135" t="s">
        <v>282</v>
      </c>
      <c r="F52" s="135"/>
      <c r="G52" s="177">
        <f>G53+G55</f>
        <v>167.99</v>
      </c>
    </row>
    <row r="53" spans="1:7" ht="67.5" customHeight="1">
      <c r="A53" s="174">
        <f t="shared" si="0"/>
        <v>43</v>
      </c>
      <c r="B53" s="136" t="s">
        <v>188</v>
      </c>
      <c r="C53" s="135" t="s">
        <v>74</v>
      </c>
      <c r="D53" s="135" t="s">
        <v>171</v>
      </c>
      <c r="E53" s="135" t="s">
        <v>282</v>
      </c>
      <c r="F53" s="135" t="s">
        <v>203</v>
      </c>
      <c r="G53" s="177">
        <f>G54</f>
        <v>49.65</v>
      </c>
    </row>
    <row r="54" spans="1:7" s="46" customFormat="1" ht="30" customHeight="1">
      <c r="A54" s="174">
        <f t="shared" si="0"/>
        <v>44</v>
      </c>
      <c r="B54" s="136" t="s">
        <v>189</v>
      </c>
      <c r="C54" s="135" t="s">
        <v>74</v>
      </c>
      <c r="D54" s="135" t="s">
        <v>171</v>
      </c>
      <c r="E54" s="135" t="s">
        <v>282</v>
      </c>
      <c r="F54" s="135" t="s">
        <v>83</v>
      </c>
      <c r="G54" s="177">
        <v>49.65</v>
      </c>
    </row>
    <row r="55" spans="1:7" ht="29.25" customHeight="1">
      <c r="A55" s="174">
        <f t="shared" si="0"/>
        <v>45</v>
      </c>
      <c r="B55" s="136" t="s">
        <v>192</v>
      </c>
      <c r="C55" s="142" t="s">
        <v>74</v>
      </c>
      <c r="D55" s="135" t="s">
        <v>171</v>
      </c>
      <c r="E55" s="135" t="s">
        <v>282</v>
      </c>
      <c r="F55" s="135" t="s">
        <v>207</v>
      </c>
      <c r="G55" s="177">
        <f>G56</f>
        <v>118.34</v>
      </c>
    </row>
    <row r="56" spans="1:7" ht="48" customHeight="1">
      <c r="A56" s="174">
        <f t="shared" si="0"/>
        <v>46</v>
      </c>
      <c r="B56" s="136" t="s">
        <v>193</v>
      </c>
      <c r="C56" s="142" t="s">
        <v>74</v>
      </c>
      <c r="D56" s="135" t="s">
        <v>171</v>
      </c>
      <c r="E56" s="135" t="s">
        <v>282</v>
      </c>
      <c r="F56" s="135" t="s">
        <v>182</v>
      </c>
      <c r="G56" s="177">
        <v>118.34</v>
      </c>
    </row>
    <row r="57" spans="1:7" ht="12.75">
      <c r="A57" s="174">
        <f t="shared" si="0"/>
        <v>47</v>
      </c>
      <c r="B57" s="134" t="s">
        <v>283</v>
      </c>
      <c r="C57" s="140" t="s">
        <v>74</v>
      </c>
      <c r="D57" s="132" t="s">
        <v>284</v>
      </c>
      <c r="E57" s="132"/>
      <c r="F57" s="132"/>
      <c r="G57" s="206">
        <f aca="true" t="shared" si="1" ref="G57:G62">G58</f>
        <v>86.4</v>
      </c>
    </row>
    <row r="58" spans="1:7" ht="12.75">
      <c r="A58" s="174">
        <f t="shared" si="0"/>
        <v>48</v>
      </c>
      <c r="B58" s="134" t="s">
        <v>166</v>
      </c>
      <c r="C58" s="140" t="s">
        <v>74</v>
      </c>
      <c r="D58" s="132" t="s">
        <v>174</v>
      </c>
      <c r="E58" s="132"/>
      <c r="F58" s="132"/>
      <c r="G58" s="206">
        <f t="shared" si="1"/>
        <v>86.4</v>
      </c>
    </row>
    <row r="59" spans="1:7" s="49" customFormat="1" ht="66.75" customHeight="1">
      <c r="A59" s="174">
        <f t="shared" si="0"/>
        <v>49</v>
      </c>
      <c r="B59" s="141" t="s">
        <v>391</v>
      </c>
      <c r="C59" s="142" t="s">
        <v>74</v>
      </c>
      <c r="D59" s="135" t="s">
        <v>174</v>
      </c>
      <c r="E59" s="135" t="s">
        <v>279</v>
      </c>
      <c r="F59" s="135"/>
      <c r="G59" s="177">
        <f t="shared" si="1"/>
        <v>86.4</v>
      </c>
    </row>
    <row r="60" spans="1:7" ht="29.25" customHeight="1">
      <c r="A60" s="174">
        <f t="shared" si="0"/>
        <v>50</v>
      </c>
      <c r="B60" s="141" t="s">
        <v>285</v>
      </c>
      <c r="C60" s="142" t="s">
        <v>74</v>
      </c>
      <c r="D60" s="135" t="s">
        <v>174</v>
      </c>
      <c r="E60" s="135" t="s">
        <v>286</v>
      </c>
      <c r="F60" s="135"/>
      <c r="G60" s="177">
        <f t="shared" si="1"/>
        <v>86.4</v>
      </c>
    </row>
    <row r="61" spans="1:7" ht="29.25" customHeight="1">
      <c r="A61" s="174">
        <f t="shared" si="0"/>
        <v>51</v>
      </c>
      <c r="B61" s="136" t="s">
        <v>287</v>
      </c>
      <c r="C61" s="142" t="s">
        <v>74</v>
      </c>
      <c r="D61" s="135" t="s">
        <v>174</v>
      </c>
      <c r="E61" s="135" t="s">
        <v>288</v>
      </c>
      <c r="F61" s="135"/>
      <c r="G61" s="177">
        <f t="shared" si="1"/>
        <v>86.4</v>
      </c>
    </row>
    <row r="62" spans="1:7" ht="32.25" customHeight="1">
      <c r="A62" s="174">
        <f t="shared" si="0"/>
        <v>52</v>
      </c>
      <c r="B62" s="136" t="s">
        <v>192</v>
      </c>
      <c r="C62" s="142" t="s">
        <v>74</v>
      </c>
      <c r="D62" s="135" t="s">
        <v>174</v>
      </c>
      <c r="E62" s="135" t="s">
        <v>288</v>
      </c>
      <c r="F62" s="135" t="s">
        <v>207</v>
      </c>
      <c r="G62" s="177">
        <f t="shared" si="1"/>
        <v>86.4</v>
      </c>
    </row>
    <row r="63" spans="1:7" ht="28.5" customHeight="1">
      <c r="A63" s="174">
        <f t="shared" si="0"/>
        <v>53</v>
      </c>
      <c r="B63" s="136" t="s">
        <v>193</v>
      </c>
      <c r="C63" s="142" t="s">
        <v>74</v>
      </c>
      <c r="D63" s="135" t="s">
        <v>174</v>
      </c>
      <c r="E63" s="135" t="s">
        <v>288</v>
      </c>
      <c r="F63" s="135" t="s">
        <v>182</v>
      </c>
      <c r="G63" s="177">
        <v>86.4</v>
      </c>
    </row>
    <row r="64" spans="1:7" ht="20.25" customHeight="1">
      <c r="A64" s="174">
        <f t="shared" si="0"/>
        <v>54</v>
      </c>
      <c r="B64" s="134" t="s">
        <v>218</v>
      </c>
      <c r="C64" s="135" t="s">
        <v>74</v>
      </c>
      <c r="D64" s="132" t="s">
        <v>219</v>
      </c>
      <c r="E64" s="135"/>
      <c r="F64" s="135"/>
      <c r="G64" s="206">
        <f aca="true" t="shared" si="2" ref="G64:G78">G65</f>
        <v>253.53</v>
      </c>
    </row>
    <row r="65" spans="1:7" ht="23.25" customHeight="1">
      <c r="A65" s="174">
        <f t="shared" si="0"/>
        <v>55</v>
      </c>
      <c r="B65" s="105" t="s">
        <v>146</v>
      </c>
      <c r="C65" s="135" t="s">
        <v>74</v>
      </c>
      <c r="D65" s="135" t="s">
        <v>172</v>
      </c>
      <c r="E65" s="135"/>
      <c r="F65" s="135"/>
      <c r="G65" s="177">
        <f t="shared" si="2"/>
        <v>253.53</v>
      </c>
    </row>
    <row r="66" spans="1:7" ht="60" customHeight="1">
      <c r="A66" s="174">
        <f t="shared" si="0"/>
        <v>56</v>
      </c>
      <c r="B66" s="136" t="s">
        <v>294</v>
      </c>
      <c r="C66" s="135" t="s">
        <v>74</v>
      </c>
      <c r="D66" s="135" t="s">
        <v>172</v>
      </c>
      <c r="E66" s="135" t="s">
        <v>279</v>
      </c>
      <c r="F66" s="135" t="s">
        <v>200</v>
      </c>
      <c r="G66" s="177">
        <f t="shared" si="2"/>
        <v>253.53</v>
      </c>
    </row>
    <row r="67" spans="1:7" ht="30.75" customHeight="1">
      <c r="A67" s="174">
        <f t="shared" si="0"/>
        <v>57</v>
      </c>
      <c r="B67" s="136" t="s">
        <v>289</v>
      </c>
      <c r="C67" s="135" t="s">
        <v>74</v>
      </c>
      <c r="D67" s="135" t="s">
        <v>172</v>
      </c>
      <c r="E67" s="135" t="s">
        <v>290</v>
      </c>
      <c r="F67" s="135" t="s">
        <v>200</v>
      </c>
      <c r="G67" s="177">
        <f>G68+G71+G74+G77</f>
        <v>253.53</v>
      </c>
    </row>
    <row r="68" spans="1:7" ht="87" customHeight="1">
      <c r="A68" s="174">
        <f t="shared" si="0"/>
        <v>58</v>
      </c>
      <c r="B68" s="141" t="s">
        <v>392</v>
      </c>
      <c r="C68" s="142" t="s">
        <v>74</v>
      </c>
      <c r="D68" s="135" t="s">
        <v>172</v>
      </c>
      <c r="E68" s="135" t="s">
        <v>291</v>
      </c>
      <c r="F68" s="135"/>
      <c r="G68" s="177">
        <f t="shared" si="2"/>
        <v>193.53</v>
      </c>
    </row>
    <row r="69" spans="1:7" s="49" customFormat="1" ht="30" customHeight="1">
      <c r="A69" s="174">
        <f t="shared" si="0"/>
        <v>59</v>
      </c>
      <c r="B69" s="136" t="s">
        <v>192</v>
      </c>
      <c r="C69" s="142" t="s">
        <v>74</v>
      </c>
      <c r="D69" s="135" t="s">
        <v>172</v>
      </c>
      <c r="E69" s="135" t="s">
        <v>291</v>
      </c>
      <c r="F69" s="135" t="s">
        <v>207</v>
      </c>
      <c r="G69" s="177">
        <f t="shared" si="2"/>
        <v>193.53</v>
      </c>
    </row>
    <row r="70" spans="1:7" ht="26.25" customHeight="1">
      <c r="A70" s="174">
        <f t="shared" si="0"/>
        <v>60</v>
      </c>
      <c r="B70" s="136" t="s">
        <v>193</v>
      </c>
      <c r="C70" s="142" t="s">
        <v>74</v>
      </c>
      <c r="D70" s="135" t="s">
        <v>172</v>
      </c>
      <c r="E70" s="135" t="s">
        <v>291</v>
      </c>
      <c r="F70" s="135" t="s">
        <v>182</v>
      </c>
      <c r="G70" s="177">
        <v>193.53</v>
      </c>
    </row>
    <row r="71" spans="1:7" ht="87" customHeight="1">
      <c r="A71" s="174">
        <f aca="true" t="shared" si="3" ref="A71:A80">A70+1</f>
        <v>61</v>
      </c>
      <c r="B71" s="141" t="s">
        <v>393</v>
      </c>
      <c r="C71" s="142" t="s">
        <v>74</v>
      </c>
      <c r="D71" s="135" t="s">
        <v>172</v>
      </c>
      <c r="E71" s="135" t="s">
        <v>291</v>
      </c>
      <c r="F71" s="135"/>
      <c r="G71" s="177">
        <f t="shared" si="2"/>
        <v>15</v>
      </c>
    </row>
    <row r="72" spans="1:7" s="49" customFormat="1" ht="30" customHeight="1">
      <c r="A72" s="174">
        <f t="shared" si="3"/>
        <v>62</v>
      </c>
      <c r="B72" s="136" t="s">
        <v>192</v>
      </c>
      <c r="C72" s="142" t="s">
        <v>74</v>
      </c>
      <c r="D72" s="135" t="s">
        <v>172</v>
      </c>
      <c r="E72" s="135" t="s">
        <v>291</v>
      </c>
      <c r="F72" s="135" t="s">
        <v>207</v>
      </c>
      <c r="G72" s="177">
        <f t="shared" si="2"/>
        <v>15</v>
      </c>
    </row>
    <row r="73" spans="1:7" ht="26.25" customHeight="1">
      <c r="A73" s="174">
        <f t="shared" si="3"/>
        <v>63</v>
      </c>
      <c r="B73" s="136" t="s">
        <v>193</v>
      </c>
      <c r="C73" s="142" t="s">
        <v>74</v>
      </c>
      <c r="D73" s="135" t="s">
        <v>172</v>
      </c>
      <c r="E73" s="135" t="s">
        <v>291</v>
      </c>
      <c r="F73" s="135" t="s">
        <v>182</v>
      </c>
      <c r="G73" s="177">
        <v>15</v>
      </c>
    </row>
    <row r="74" spans="1:7" ht="87" customHeight="1">
      <c r="A74" s="174">
        <f t="shared" si="3"/>
        <v>64</v>
      </c>
      <c r="B74" s="141" t="s">
        <v>394</v>
      </c>
      <c r="C74" s="142" t="s">
        <v>74</v>
      </c>
      <c r="D74" s="135" t="s">
        <v>172</v>
      </c>
      <c r="E74" s="135" t="s">
        <v>291</v>
      </c>
      <c r="F74" s="135"/>
      <c r="G74" s="177">
        <f t="shared" si="2"/>
        <v>10</v>
      </c>
    </row>
    <row r="75" spans="1:7" s="49" customFormat="1" ht="30" customHeight="1">
      <c r="A75" s="174">
        <f t="shared" si="3"/>
        <v>65</v>
      </c>
      <c r="B75" s="136" t="s">
        <v>192</v>
      </c>
      <c r="C75" s="142" t="s">
        <v>74</v>
      </c>
      <c r="D75" s="135" t="s">
        <v>172</v>
      </c>
      <c r="E75" s="135" t="s">
        <v>291</v>
      </c>
      <c r="F75" s="135" t="s">
        <v>207</v>
      </c>
      <c r="G75" s="177">
        <f t="shared" si="2"/>
        <v>10</v>
      </c>
    </row>
    <row r="76" spans="1:7" ht="26.25" customHeight="1">
      <c r="A76" s="174">
        <f t="shared" si="3"/>
        <v>66</v>
      </c>
      <c r="B76" s="136" t="s">
        <v>193</v>
      </c>
      <c r="C76" s="142" t="s">
        <v>74</v>
      </c>
      <c r="D76" s="135" t="s">
        <v>172</v>
      </c>
      <c r="E76" s="135" t="s">
        <v>291</v>
      </c>
      <c r="F76" s="135" t="s">
        <v>182</v>
      </c>
      <c r="G76" s="177">
        <v>10</v>
      </c>
    </row>
    <row r="77" spans="1:7" ht="106.5" customHeight="1">
      <c r="A77" s="174">
        <f t="shared" si="3"/>
        <v>67</v>
      </c>
      <c r="B77" s="141" t="s">
        <v>395</v>
      </c>
      <c r="C77" s="142" t="s">
        <v>74</v>
      </c>
      <c r="D77" s="135" t="s">
        <v>172</v>
      </c>
      <c r="E77" s="135" t="s">
        <v>291</v>
      </c>
      <c r="F77" s="135"/>
      <c r="G77" s="177">
        <f t="shared" si="2"/>
        <v>35</v>
      </c>
    </row>
    <row r="78" spans="1:7" ht="26.25" customHeight="1">
      <c r="A78" s="174">
        <f t="shared" si="3"/>
        <v>68</v>
      </c>
      <c r="B78" s="136" t="s">
        <v>192</v>
      </c>
      <c r="C78" s="142" t="s">
        <v>74</v>
      </c>
      <c r="D78" s="135" t="s">
        <v>172</v>
      </c>
      <c r="E78" s="135" t="s">
        <v>291</v>
      </c>
      <c r="F78" s="135" t="s">
        <v>207</v>
      </c>
      <c r="G78" s="177">
        <f t="shared" si="2"/>
        <v>35</v>
      </c>
    </row>
    <row r="79" spans="1:7" ht="26.25" customHeight="1">
      <c r="A79" s="174">
        <f t="shared" si="3"/>
        <v>69</v>
      </c>
      <c r="B79" s="136" t="s">
        <v>193</v>
      </c>
      <c r="C79" s="142" t="s">
        <v>74</v>
      </c>
      <c r="D79" s="135" t="s">
        <v>172</v>
      </c>
      <c r="E79" s="135" t="s">
        <v>291</v>
      </c>
      <c r="F79" s="135" t="s">
        <v>182</v>
      </c>
      <c r="G79" s="177">
        <v>35</v>
      </c>
    </row>
    <row r="80" spans="1:7" ht="18.75" customHeight="1">
      <c r="A80" s="174">
        <f t="shared" si="3"/>
        <v>70</v>
      </c>
      <c r="B80" s="143" t="s">
        <v>169</v>
      </c>
      <c r="C80" s="132" t="s">
        <v>74</v>
      </c>
      <c r="D80" s="132" t="s">
        <v>230</v>
      </c>
      <c r="E80" s="132"/>
      <c r="F80" s="132"/>
      <c r="G80" s="206">
        <f aca="true" t="shared" si="4" ref="G80:G85">G81</f>
        <v>1756</v>
      </c>
    </row>
    <row r="81" spans="1:7" ht="12.75">
      <c r="A81" s="174">
        <f aca="true" t="shared" si="5" ref="A81:A87">A80+1</f>
        <v>71</v>
      </c>
      <c r="B81" s="144" t="s">
        <v>150</v>
      </c>
      <c r="C81" s="135" t="s">
        <v>74</v>
      </c>
      <c r="D81" s="135" t="s">
        <v>229</v>
      </c>
      <c r="E81" s="135"/>
      <c r="F81" s="135"/>
      <c r="G81" s="177">
        <f t="shared" si="4"/>
        <v>1756</v>
      </c>
    </row>
    <row r="82" spans="1:7" ht="30.75" customHeight="1">
      <c r="A82" s="174">
        <f t="shared" si="5"/>
        <v>72</v>
      </c>
      <c r="B82" s="136" t="s">
        <v>228</v>
      </c>
      <c r="C82" s="135" t="s">
        <v>74</v>
      </c>
      <c r="D82" s="135" t="s">
        <v>229</v>
      </c>
      <c r="E82" s="135" t="s">
        <v>220</v>
      </c>
      <c r="F82" s="135" t="s">
        <v>200</v>
      </c>
      <c r="G82" s="177">
        <f t="shared" si="4"/>
        <v>1756</v>
      </c>
    </row>
    <row r="83" spans="1:7" ht="21" customHeight="1">
      <c r="A83" s="174">
        <f t="shared" si="5"/>
        <v>73</v>
      </c>
      <c r="B83" s="136" t="s">
        <v>221</v>
      </c>
      <c r="C83" s="135" t="s">
        <v>74</v>
      </c>
      <c r="D83" s="135" t="s">
        <v>229</v>
      </c>
      <c r="E83" s="135" t="s">
        <v>222</v>
      </c>
      <c r="F83" s="135" t="s">
        <v>200</v>
      </c>
      <c r="G83" s="177">
        <f t="shared" si="4"/>
        <v>1756</v>
      </c>
    </row>
    <row r="84" spans="1:7" ht="60.75" customHeight="1">
      <c r="A84" s="174">
        <f t="shared" si="5"/>
        <v>74</v>
      </c>
      <c r="B84" s="136" t="s">
        <v>231</v>
      </c>
      <c r="C84" s="135" t="s">
        <v>74</v>
      </c>
      <c r="D84" s="135" t="s">
        <v>229</v>
      </c>
      <c r="E84" s="135" t="s">
        <v>223</v>
      </c>
      <c r="F84" s="135" t="s">
        <v>200</v>
      </c>
      <c r="G84" s="177">
        <f t="shared" si="4"/>
        <v>1756</v>
      </c>
    </row>
    <row r="85" spans="1:7" ht="51.75" customHeight="1">
      <c r="A85" s="174">
        <f t="shared" si="5"/>
        <v>75</v>
      </c>
      <c r="B85" s="136" t="s">
        <v>224</v>
      </c>
      <c r="C85" s="135" t="s">
        <v>74</v>
      </c>
      <c r="D85" s="135" t="s">
        <v>229</v>
      </c>
      <c r="E85" s="135" t="s">
        <v>223</v>
      </c>
      <c r="F85" s="135" t="s">
        <v>225</v>
      </c>
      <c r="G85" s="177">
        <f t="shared" si="4"/>
        <v>1756</v>
      </c>
    </row>
    <row r="86" spans="1:7" s="46" customFormat="1" ht="24.75" customHeight="1">
      <c r="A86" s="174">
        <f t="shared" si="5"/>
        <v>76</v>
      </c>
      <c r="B86" s="136" t="s">
        <v>226</v>
      </c>
      <c r="C86" s="135" t="s">
        <v>74</v>
      </c>
      <c r="D86" s="135" t="s">
        <v>229</v>
      </c>
      <c r="E86" s="135" t="s">
        <v>223</v>
      </c>
      <c r="F86" s="135" t="s">
        <v>227</v>
      </c>
      <c r="G86" s="177">
        <v>1756</v>
      </c>
    </row>
    <row r="87" spans="1:7" ht="27.75" customHeight="1">
      <c r="A87" s="174">
        <f t="shared" si="5"/>
        <v>77</v>
      </c>
      <c r="B87" s="145" t="s">
        <v>198</v>
      </c>
      <c r="C87" s="140" t="s">
        <v>74</v>
      </c>
      <c r="D87" s="132" t="s">
        <v>216</v>
      </c>
      <c r="E87" s="132"/>
      <c r="F87" s="132"/>
      <c r="G87" s="206">
        <f>G88</f>
        <v>23</v>
      </c>
    </row>
    <row r="88" spans="1:7" ht="20.25" customHeight="1">
      <c r="A88" s="174">
        <f aca="true" t="shared" si="6" ref="A88:A96">A87+1</f>
        <v>78</v>
      </c>
      <c r="B88" s="145" t="s">
        <v>168</v>
      </c>
      <c r="C88" s="140" t="s">
        <v>74</v>
      </c>
      <c r="D88" s="132" t="s">
        <v>173</v>
      </c>
      <c r="E88" s="132"/>
      <c r="F88" s="132"/>
      <c r="G88" s="206">
        <f>G89</f>
        <v>23</v>
      </c>
    </row>
    <row r="89" spans="1:7" ht="69" customHeight="1">
      <c r="A89" s="174">
        <f t="shared" si="6"/>
        <v>79</v>
      </c>
      <c r="B89" s="136" t="s">
        <v>294</v>
      </c>
      <c r="C89" s="135" t="s">
        <v>74</v>
      </c>
      <c r="D89" s="135" t="s">
        <v>173</v>
      </c>
      <c r="E89" s="135" t="s">
        <v>279</v>
      </c>
      <c r="F89" s="135"/>
      <c r="G89" s="177">
        <f>G90</f>
        <v>23</v>
      </c>
    </row>
    <row r="90" spans="1:7" ht="27" customHeight="1">
      <c r="A90" s="174">
        <f t="shared" si="6"/>
        <v>80</v>
      </c>
      <c r="B90" s="141" t="s">
        <v>280</v>
      </c>
      <c r="C90" s="135" t="s">
        <v>74</v>
      </c>
      <c r="D90" s="135" t="s">
        <v>173</v>
      </c>
      <c r="E90" s="135" t="s">
        <v>281</v>
      </c>
      <c r="F90" s="132"/>
      <c r="G90" s="177">
        <f>G91+G94</f>
        <v>23</v>
      </c>
    </row>
    <row r="91" spans="1:7" ht="107.25" customHeight="1">
      <c r="A91" s="174">
        <f t="shared" si="6"/>
        <v>81</v>
      </c>
      <c r="B91" s="141" t="s">
        <v>396</v>
      </c>
      <c r="C91" s="142" t="s">
        <v>74</v>
      </c>
      <c r="D91" s="135" t="s">
        <v>173</v>
      </c>
      <c r="E91" s="135" t="s">
        <v>292</v>
      </c>
      <c r="F91" s="132"/>
      <c r="G91" s="177">
        <f>G92</f>
        <v>20</v>
      </c>
    </row>
    <row r="92" spans="1:7" s="46" customFormat="1" ht="34.5" customHeight="1">
      <c r="A92" s="174">
        <f t="shared" si="6"/>
        <v>82</v>
      </c>
      <c r="B92" s="136" t="s">
        <v>192</v>
      </c>
      <c r="C92" s="142" t="s">
        <v>74</v>
      </c>
      <c r="D92" s="135" t="s">
        <v>173</v>
      </c>
      <c r="E92" s="135" t="s">
        <v>292</v>
      </c>
      <c r="F92" s="135" t="s">
        <v>207</v>
      </c>
      <c r="G92" s="177">
        <f>G93</f>
        <v>20</v>
      </c>
    </row>
    <row r="93" spans="1:7" ht="57.75" customHeight="1">
      <c r="A93" s="174">
        <f t="shared" si="6"/>
        <v>83</v>
      </c>
      <c r="B93" s="136" t="s">
        <v>193</v>
      </c>
      <c r="C93" s="142" t="s">
        <v>74</v>
      </c>
      <c r="D93" s="135" t="s">
        <v>173</v>
      </c>
      <c r="E93" s="135" t="s">
        <v>292</v>
      </c>
      <c r="F93" s="135" t="s">
        <v>182</v>
      </c>
      <c r="G93" s="177">
        <v>20</v>
      </c>
    </row>
    <row r="94" spans="1:7" ht="105.75" customHeight="1">
      <c r="A94" s="174">
        <f t="shared" si="6"/>
        <v>84</v>
      </c>
      <c r="B94" s="141" t="s">
        <v>397</v>
      </c>
      <c r="C94" s="142" t="s">
        <v>74</v>
      </c>
      <c r="D94" s="135" t="s">
        <v>173</v>
      </c>
      <c r="E94" s="135" t="s">
        <v>293</v>
      </c>
      <c r="F94" s="132"/>
      <c r="G94" s="177">
        <f>G95</f>
        <v>3</v>
      </c>
    </row>
    <row r="95" spans="1:7" ht="34.5" customHeight="1">
      <c r="A95" s="174">
        <f t="shared" si="6"/>
        <v>85</v>
      </c>
      <c r="B95" s="136" t="s">
        <v>192</v>
      </c>
      <c r="C95" s="142" t="s">
        <v>74</v>
      </c>
      <c r="D95" s="135" t="s">
        <v>173</v>
      </c>
      <c r="E95" s="135" t="s">
        <v>293</v>
      </c>
      <c r="F95" s="135" t="s">
        <v>207</v>
      </c>
      <c r="G95" s="177">
        <f>G96</f>
        <v>3</v>
      </c>
    </row>
    <row r="96" spans="1:7" ht="38.25">
      <c r="A96" s="211">
        <f t="shared" si="6"/>
        <v>86</v>
      </c>
      <c r="B96" s="212" t="s">
        <v>193</v>
      </c>
      <c r="C96" s="218" t="s">
        <v>74</v>
      </c>
      <c r="D96" s="213" t="s">
        <v>173</v>
      </c>
      <c r="E96" s="213" t="s">
        <v>293</v>
      </c>
      <c r="F96" s="213" t="s">
        <v>182</v>
      </c>
      <c r="G96" s="214">
        <v>3</v>
      </c>
    </row>
    <row r="97" spans="1:7" ht="12.75" customHeight="1" thickBot="1">
      <c r="A97" s="422" t="s">
        <v>156</v>
      </c>
      <c r="B97" s="423"/>
      <c r="C97" s="423"/>
      <c r="D97" s="423"/>
      <c r="E97" s="423"/>
      <c r="F97" s="423"/>
      <c r="G97" s="210">
        <f>G13+G19+G33+G39+G48+G57+G64+G87+G80</f>
        <v>4935.38</v>
      </c>
    </row>
    <row r="98" spans="1:7" ht="12.75">
      <c r="A98" s="43"/>
      <c r="B98" s="43"/>
      <c r="C98" s="43"/>
      <c r="D98" s="43"/>
      <c r="E98" s="44"/>
      <c r="G98" s="47"/>
    </row>
    <row r="99" spans="1:5" ht="12.75">
      <c r="A99" s="43"/>
      <c r="B99" s="43"/>
      <c r="C99" s="43"/>
      <c r="D99" s="43"/>
      <c r="E99" s="44"/>
    </row>
    <row r="100" spans="1:5" ht="12.75">
      <c r="A100" s="43"/>
      <c r="B100" s="43"/>
      <c r="C100" s="43"/>
      <c r="D100" s="43"/>
      <c r="E100" s="44"/>
    </row>
    <row r="101" spans="1:5" ht="12.75">
      <c r="A101" s="43"/>
      <c r="B101" s="43"/>
      <c r="C101" s="43"/>
      <c r="D101" s="43"/>
      <c r="E101" s="44"/>
    </row>
    <row r="102" spans="1:5" ht="12.75">
      <c r="A102" s="43"/>
      <c r="B102" s="43"/>
      <c r="C102" s="43"/>
      <c r="D102" s="43"/>
      <c r="E102" s="44"/>
    </row>
    <row r="103" spans="1:5" ht="12.75">
      <c r="A103" s="43"/>
      <c r="B103" s="43"/>
      <c r="C103" s="43"/>
      <c r="D103" s="43"/>
      <c r="E103" s="44"/>
    </row>
    <row r="104" spans="1:5" ht="12.75">
      <c r="A104" s="43"/>
      <c r="B104" s="43"/>
      <c r="C104" s="43"/>
      <c r="D104" s="43"/>
      <c r="E104" s="44"/>
    </row>
    <row r="105" spans="1:5" ht="12.75">
      <c r="A105" s="43"/>
      <c r="B105" s="43"/>
      <c r="C105" s="43"/>
      <c r="D105" s="43"/>
      <c r="E105" s="44"/>
    </row>
    <row r="106" spans="1:5" ht="12.75">
      <c r="A106" s="43"/>
      <c r="B106" s="43"/>
      <c r="C106" s="43"/>
      <c r="D106" s="43"/>
      <c r="E106" s="44"/>
    </row>
    <row r="107" spans="1:5" ht="12.75">
      <c r="A107" s="43"/>
      <c r="B107" s="43"/>
      <c r="C107" s="43"/>
      <c r="D107" s="43"/>
      <c r="E107" s="44"/>
    </row>
    <row r="108" spans="1:5" ht="12.75">
      <c r="A108" s="43"/>
      <c r="B108" s="43"/>
      <c r="C108" s="43"/>
      <c r="D108" s="43"/>
      <c r="E108" s="44"/>
    </row>
    <row r="109" spans="1:5" ht="12.75">
      <c r="A109" s="43"/>
      <c r="B109" s="43"/>
      <c r="C109" s="43"/>
      <c r="D109" s="43"/>
      <c r="E109" s="44"/>
    </row>
    <row r="110" spans="1:5" ht="12.75">
      <c r="A110" s="43"/>
      <c r="B110" s="43"/>
      <c r="C110" s="43"/>
      <c r="D110" s="43"/>
      <c r="E110" s="44"/>
    </row>
    <row r="111" spans="1:5" ht="12.75">
      <c r="A111" s="43"/>
      <c r="B111" s="43"/>
      <c r="C111" s="43"/>
      <c r="D111" s="43"/>
      <c r="E111" s="44"/>
    </row>
    <row r="112" spans="1:5" ht="12.75">
      <c r="A112" s="43"/>
      <c r="B112" s="43"/>
      <c r="C112" s="43"/>
      <c r="D112" s="43"/>
      <c r="E112" s="44"/>
    </row>
    <row r="113" spans="1:5" ht="12.75">
      <c r="A113" s="43"/>
      <c r="B113" s="43"/>
      <c r="C113" s="43"/>
      <c r="D113" s="43"/>
      <c r="E113" s="44"/>
    </row>
    <row r="114" spans="1:5" ht="12.75">
      <c r="A114" s="43"/>
      <c r="B114" s="43"/>
      <c r="C114" s="43"/>
      <c r="D114" s="43"/>
      <c r="E114" s="44"/>
    </row>
    <row r="115" spans="1:5" ht="12.75">
      <c r="A115" s="43"/>
      <c r="B115" s="43"/>
      <c r="C115" s="43"/>
      <c r="D115" s="43"/>
      <c r="E115" s="44"/>
    </row>
    <row r="116" spans="1:5" ht="12.75">
      <c r="A116" s="43"/>
      <c r="B116" s="43"/>
      <c r="C116" s="43"/>
      <c r="D116" s="43"/>
      <c r="E116" s="44"/>
    </row>
    <row r="117" spans="1:5" ht="12.75">
      <c r="A117" s="43"/>
      <c r="B117" s="43"/>
      <c r="C117" s="43"/>
      <c r="D117" s="43"/>
      <c r="E117" s="44"/>
    </row>
    <row r="118" spans="1:5" ht="12.75">
      <c r="A118" s="43"/>
      <c r="B118" s="43"/>
      <c r="C118" s="43"/>
      <c r="D118" s="43"/>
      <c r="E118" s="44"/>
    </row>
    <row r="119" spans="1:5" ht="12.75">
      <c r="A119" s="43"/>
      <c r="B119" s="43"/>
      <c r="C119" s="43"/>
      <c r="D119" s="43"/>
      <c r="E119" s="44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  <row r="173" spans="1:5" ht="12.75">
      <c r="A173" s="43"/>
      <c r="B173" s="43"/>
      <c r="C173" s="43"/>
      <c r="D173" s="43"/>
      <c r="E173" s="44"/>
    </row>
    <row r="174" spans="1:5" ht="12.75">
      <c r="A174" s="43"/>
      <c r="B174" s="43"/>
      <c r="C174" s="43"/>
      <c r="D174" s="43"/>
      <c r="E174" s="44"/>
    </row>
    <row r="175" spans="1:5" ht="12.75">
      <c r="A175" s="43"/>
      <c r="B175" s="43"/>
      <c r="C175" s="43"/>
      <c r="D175" s="43"/>
      <c r="E175" s="44"/>
    </row>
    <row r="176" spans="1:5" ht="12.75">
      <c r="A176" s="43"/>
      <c r="B176" s="43"/>
      <c r="C176" s="43"/>
      <c r="D176" s="43"/>
      <c r="E176" s="44"/>
    </row>
    <row r="177" spans="1:5" ht="12.75">
      <c r="A177" s="43"/>
      <c r="B177" s="43"/>
      <c r="C177" s="43"/>
      <c r="D177" s="43"/>
      <c r="E177" s="44"/>
    </row>
  </sheetData>
  <sheetProtection/>
  <mergeCells count="13">
    <mergeCell ref="B8:B9"/>
    <mergeCell ref="C8:C9"/>
    <mergeCell ref="D8:D9"/>
    <mergeCell ref="E1:G1"/>
    <mergeCell ref="E3:G3"/>
    <mergeCell ref="E4:G4"/>
    <mergeCell ref="A6:G6"/>
    <mergeCell ref="A97:F97"/>
    <mergeCell ref="E8:E9"/>
    <mergeCell ref="F8:F9"/>
    <mergeCell ref="D2:G2"/>
    <mergeCell ref="G8:G9"/>
    <mergeCell ref="A8:A9"/>
  </mergeCells>
  <conditionalFormatting sqref="G99:G65536 G5:G8 A11:A96">
    <cfRule type="cellIs" priority="2" dxfId="5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8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2015-01-13T01:30:10Z</cp:lastPrinted>
  <dcterms:created xsi:type="dcterms:W3CDTF">2009-12-22T09:13:20Z</dcterms:created>
  <dcterms:modified xsi:type="dcterms:W3CDTF">2015-01-13T01:42:40Z</dcterms:modified>
  <cp:category/>
  <cp:version/>
  <cp:contentType/>
  <cp:contentStatus/>
</cp:coreProperties>
</file>