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85" windowHeight="7875" tabRatio="901" activeTab="7"/>
  </bookViews>
  <sheets>
    <sheet name="Решение" sheetId="1" r:id="rId1"/>
    <sheet name="Прил 1 ИСТОЧ" sheetId="2" r:id="rId2"/>
    <sheet name="прил 3 АДМИН" sheetId="3" r:id="rId3"/>
    <sheet name="прил 5 ДОХ" sheetId="4" r:id="rId4"/>
    <sheet name="прил 7 РАЗД 2014" sheetId="5" r:id="rId5"/>
    <sheet name="прил 9 ВЕДОМ 2014" sheetId="6" r:id="rId6"/>
    <sheet name="прил 11 РП 2014" sheetId="7" r:id="rId7"/>
    <sheet name="прил 13 ЦСР,ВР,РП 2014" sheetId="8" r:id="rId8"/>
  </sheets>
  <definedNames>
    <definedName name="_xlnm.Print_Area" localSheetId="1">'Прил 1 ИСТОЧ'!$A$1:$F$25</definedName>
    <definedName name="_xlnm.Print_Area" localSheetId="6">'прил 11 РП 2014'!$A$1:$H$93</definedName>
    <definedName name="_xlnm.Print_Area" localSheetId="7">'прил 13 ЦСР,ВР,РП 2014'!$A$1:$H$75</definedName>
    <definedName name="_xlnm.Print_Area" localSheetId="2">'прил 3 АДМИН'!$A$1:$H$45</definedName>
    <definedName name="_xlnm.Print_Area" localSheetId="3">'прил 5 ДОХ'!$A$1:$M$61</definedName>
    <definedName name="_xlnm.Print_Area" localSheetId="5">'прил 9 ВЕДОМ 2014'!$A$1:$I$101</definedName>
    <definedName name="_xlnm.Print_Area" localSheetId="0">'Решение'!$A$1:$I$47</definedName>
  </definedNames>
  <calcPr fullCalcOnLoad="1"/>
</workbook>
</file>

<file path=xl/sharedStrings.xml><?xml version="1.0" encoding="utf-8"?>
<sst xmlns="http://schemas.openxmlformats.org/spreadsheetml/2006/main" count="1306" uniqueCount="404">
  <si>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 на 2014 - 2016 годы</t>
  </si>
  <si>
    <t>4918493</t>
  </si>
  <si>
    <t>5020000</t>
  </si>
  <si>
    <t>5021021</t>
  </si>
  <si>
    <t>3)       Внести    изменения в приложение № 3 «Главные администраторы  доходов    сельского  бюджета на 2014 г.»  к  решению   сельского  Совета депутатов   № 46-170 р. от  25.12.2013 г.  «О  бюджете Разъезженского сельсовета на 2014 год и плановый период 2015- 2016 годов»  , изложив его в редакции согласно приложения № 2 настоящего решения.</t>
  </si>
  <si>
    <t>4)      Внести    изменения в приложение № 5 «Доходы сельского бюджета на 2014 г.»  к  решению   сельского  Совета депутатов  № 46-170 р. от  25.12.2013 г.  «О  бюджете Разъезженского сельсовета на 2014 год и плановый период 2015- 2016 годов», изложив его в редакции согласно приложения № 3 настоящего решения.</t>
  </si>
  <si>
    <t>5)     Внести    изменения в приложение № 7 «Распределение бюджетных ассигнований по разделам и подразделам бюджетной классификации расходов бюджетов Российской Федерации на 2014 год»  к  решению   сельского  Совета депутатов  № 46-170 р. от  25.12.2013 г.  «О  бюджете Разъезженского сельсовета на 2014 год и плановый период 2015- 2016 годов»  , изложив его в редакции согласно приложения № 4 настоящего решения.</t>
  </si>
  <si>
    <t>6)      Внести    изменения в приложение № 9 «Ведомственная структура   расходов  сельского бюджета  на    2014   год»  к  решению   сельского  Совета депутатов   № 46-170 р. от  25.12.2013 г.  «О  бюджете Разъезженского сельсовета на 2014 год и плановый период 2015- 2016 годов» , изложив его в редакции согласно приложения № 5 настоящего решения.</t>
  </si>
  <si>
    <t>7)      Внести    изменения в приложение № 11 «Распределение бюджетных ассигнований по разделам, подразделам, целевым статьям (муниципальных программ Разъезженского  сельсовета и непрограммным направлениям деятельности), группам и подгруппам видов расходов классификации расходов бюджета  на    2014   год»  к  решению   сельского  Совета депутатов  № 46-170 р. от  25.12.2013 г.  «О  бюджете Разъезженского сельсовета на 2014 год и плановый период 2015- 2016 годов» , изложив его в редакции согласно приложения № 6 настоящего решения.</t>
  </si>
  <si>
    <t>8)      Внести    изменения в приложение № 13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2014   год»  к  решению   сельского  Совета депутатов  № 46-170 р. от  25.12.2013 г.  «О  бюджете Разъезженского сельсовета на 2014 год и плановый период 2015- 2016 годов» , изложив его в редакции согласно приложения № 7 настоящего решения.</t>
  </si>
  <si>
    <t>9)    Контроль за исполнение решения возложить на председателя бюджетной комиссии Разъезженского сельского Совета депутатов  Горева С.В.</t>
  </si>
  <si>
    <t>10)      Решение вступает в силу в день следующий за днем обнародования на территории Разъезженского сельсовета.</t>
  </si>
  <si>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</si>
  <si>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</si>
  <si>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</si>
  <si>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</si>
  <si>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</si>
  <si>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</si>
  <si>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</si>
  <si>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</si>
  <si>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</si>
  <si>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</si>
  <si>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</si>
  <si>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</si>
  <si>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</si>
  <si>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</si>
  <si>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</si>
  <si>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</si>
  <si>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Приложение 1</t>
  </si>
  <si>
    <t>021 01 05 00 00 00 0000 000</t>
  </si>
  <si>
    <t>021 01 05 00 00 00 0000 500</t>
  </si>
  <si>
    <t>021 01 05 02 00 00 0000 500</t>
  </si>
  <si>
    <t>021 01 05 02 01 00 0000 510</t>
  </si>
  <si>
    <t>021 01 05 02 01 10 0000 510</t>
  </si>
  <si>
    <t>021 01 05 00 00 00 0000 600</t>
  </si>
  <si>
    <t>021 01 05 02 00 00 0000 600</t>
  </si>
  <si>
    <t>021 01 05 02 01 00 0000 610</t>
  </si>
  <si>
    <t>021 01 05 02 01 10 0000 610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</si>
  <si>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</si>
  <si>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</si>
  <si>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</si>
  <si>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</si>
  <si>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</si>
  <si>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</si>
  <si>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</si>
  <si>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</si>
  <si>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</si>
  <si>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</si>
  <si>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</si>
  <si>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</si>
  <si>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</si>
  <si>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</si>
  <si>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</si>
  <si>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</si>
  <si>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</si>
  <si>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</si>
  <si>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</si>
  <si>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</si>
  <si>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</si>
  <si>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</si>
  <si>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</si>
  <si>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</si>
  <si>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</si>
  <si>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013</t>
  </si>
  <si>
    <t>023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</si>
  <si>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</si>
  <si>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</si>
  <si>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</si>
  <si>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</si>
  <si>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</si>
  <si>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</t>
  </si>
  <si>
    <t>ДОХОДЫ ОТ ИСПОЛЬЗОВАНИЯ ИМУЩЕСТВА, НАХОДЯЩЕГОСЯ В ГОСУДАРСТВЕННОЙ И МУНИЦИПАЛЬНОЙ СОБСТВЕННОСТИ</t>
  </si>
  <si>
    <t>05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</si>
  <si>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</si>
  <si>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</si>
  <si>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</si>
  <si>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0021</t>
  </si>
  <si>
    <t>14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</si>
  <si>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</si>
  <si>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</si>
  <si>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</si>
  <si>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</si>
  <si>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</si>
  <si>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</si>
  <si>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</si>
  <si>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</si>
  <si>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</si>
  <si>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</si>
  <si>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</si>
  <si>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</si>
  <si>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</si>
  <si>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</si>
  <si>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Прочие межбюджетные трансферты, передаваемые бюджетам поселений</t>
  </si>
  <si>
    <t>ВСЕГО ДОХОДОВ</t>
  </si>
  <si>
    <t>Приложение 2</t>
  </si>
  <si>
    <t>Прочие безвозмездные поступления в бюджеты поселений</t>
  </si>
  <si>
    <t>Главные администраторы  доходов    сельского  бюджета</t>
  </si>
  <si>
    <t>Код  бюджетной  классификации</t>
  </si>
  <si>
    <t>Наименование  кода  бюджетной  классификации</t>
  </si>
  <si>
    <t>Администрация Разъезженского сельсовета Ермаковского района Красноярского края</t>
  </si>
  <si>
    <t xml:space="preserve">Государственная 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</si>
  <si>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116 90050 10 0000 140</t>
  </si>
  <si>
    <t>Прочие поступления от  денежных взысканий (штрафов и иных сумм в возмещении ущерба, зачисляемые в бюджеты  поселений)</t>
  </si>
  <si>
    <t>117 01050 10 0000 180</t>
  </si>
  <si>
    <t>Невыясненные поступления, зачисляемые в  бюджеты поселений</t>
  </si>
  <si>
    <t>117 05050 10 0000 180</t>
  </si>
  <si>
    <t>Прочие неналоговые доходы бюджетов поселений</t>
  </si>
  <si>
    <t xml:space="preserve"> 2 02 01 001 10 0000 151</t>
  </si>
  <si>
    <t>Дотации бюджетам поселений на выравнивание  бюджетной обеспеченности</t>
  </si>
  <si>
    <t xml:space="preserve"> 2 02 03 015 10 0000 151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</si>
  <si>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</si>
  <si>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2 02 04 014 10 0000 151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</si>
  <si>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</si>
  <si>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2 02 04 999 10 0000 151</t>
  </si>
  <si>
    <t>Приложение  № 3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</si>
  <si>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</si>
  <si>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</si>
  <si>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</si>
  <si>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</si>
  <si>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</si>
  <si>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</si>
  <si>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</si>
  <si>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</si>
  <si>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</si>
  <si>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Другие общегосударственные вопросы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</si>
  <si>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</si>
  <si>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</si>
  <si>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</si>
  <si>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</si>
  <si>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</si>
  <si>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</si>
  <si>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</si>
  <si>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</si>
  <si>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</si>
  <si>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</si>
  <si>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</si>
  <si>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</si>
  <si>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</si>
  <si>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</si>
  <si>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</si>
  <si>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</si>
  <si>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</si>
  <si>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</si>
  <si>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</si>
  <si>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</si>
  <si>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</si>
  <si>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</si>
  <si>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</si>
  <si>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</si>
  <si>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</si>
  <si>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</si>
  <si>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</si>
  <si>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</si>
  <si>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</si>
  <si>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</si>
  <si>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</si>
  <si>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</si>
  <si>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</si>
  <si>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</si>
  <si>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</si>
  <si>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</si>
  <si>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</si>
  <si>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>Приложение 6</t>
  </si>
  <si>
    <t>Приложение  №  7</t>
  </si>
  <si>
    <t xml:space="preserve"> сельского совета  депутатов</t>
  </si>
  <si>
    <t>к  решению  Разъезженского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</si>
  <si>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(Разъезженский сельсовет)</t>
  </si>
  <si>
    <t>ДОХОДЫ   СЕЛЬСКОГО БЮДЖЕТА    на  2014  год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</si>
  <si>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</si>
  <si>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</si>
  <si>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</si>
  <si>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</si>
  <si>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</si>
  <si>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Единый сельскохозяйственный налог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</si>
  <si>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</si>
  <si>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</si>
  <si>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</si>
  <si>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</si>
  <si>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</si>
  <si>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</si>
  <si>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</si>
  <si>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</si>
  <si>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</si>
  <si>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</si>
  <si>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</si>
  <si>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</si>
  <si>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>7600000</t>
  </si>
  <si>
    <t/>
  </si>
  <si>
    <t>7610000</t>
  </si>
  <si>
    <t>7618021</t>
  </si>
  <si>
    <t>100</t>
  </si>
  <si>
    <t>0100</t>
  </si>
  <si>
    <t>0102</t>
  </si>
  <si>
    <t>0104</t>
  </si>
  <si>
    <t>200</t>
  </si>
  <si>
    <t>800</t>
  </si>
  <si>
    <t>7617514</t>
  </si>
  <si>
    <t>7618112</t>
  </si>
  <si>
    <t>870</t>
  </si>
  <si>
    <t>0111</t>
  </si>
  <si>
    <t>7615118</t>
  </si>
  <si>
    <t>0200</t>
  </si>
  <si>
    <t>0203</t>
  </si>
  <si>
    <t>0900</t>
  </si>
  <si>
    <t>Ведомственная структура   расходов  сельского бюджета                                                                                        на    2014   год</t>
  </si>
  <si>
    <t>РЕЗЕРВНЫЕ ФОНДЫ</t>
  </si>
  <si>
    <t>ЖИЛИЩНО-КОММУНАЛЬНОЕ ХОЗЯЙСТВО</t>
  </si>
  <si>
    <t>0500</t>
  </si>
  <si>
    <t>5000000</t>
  </si>
  <si>
    <t>Отдельные мероприятия</t>
  </si>
  <si>
    <t>5090000</t>
  </si>
  <si>
    <t>5098061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</si>
  <si>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</si>
  <si>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</si>
  <si>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</si>
  <si>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</si>
  <si>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Разъезженского сельсовета «Развитие культуры»</t>
  </si>
  <si>
    <t>0801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</si>
  <si>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сельсовета».</t>
  </si>
  <si>
    <t>0800</t>
  </si>
  <si>
    <t>Обеспечение деятельности (оказание услуг) подведомственных учреждений в рамках муниципальной программы Разъезженского сельсовета «Развитие культуры»</t>
  </si>
  <si>
    <t>2 07 05020 10 0000 180</t>
  </si>
  <si>
    <t>2 07 05030 10 0000 180</t>
  </si>
  <si>
    <t>2 19 05000 10 0000 151</t>
  </si>
  <si>
    <t>на 2014 год</t>
  </si>
  <si>
    <t>Поступления от денежных пожертвований, предоставляемых физическими лицами получателям средств бюджетов поселений</t>
  </si>
  <si>
    <t>Возврати остатков субсидий, субвенций и иных межбюджетных трансфертов, имеющих целевое назначение, прошлых лет, из бюджетов поселений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</si>
  <si>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</si>
  <si>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</si>
  <si>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</si>
  <si>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</si>
  <si>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</si>
  <si>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</si>
  <si>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</si>
  <si>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</si>
  <si>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</si>
  <si>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</si>
  <si>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</si>
  <si>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</si>
  <si>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</si>
  <si>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</si>
  <si>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</si>
  <si>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</si>
  <si>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</si>
  <si>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</si>
  <si>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</si>
  <si>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</si>
  <si>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</si>
  <si>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</si>
  <si>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(Разъезженского сельсовет)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</si>
  <si>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</si>
  <si>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</si>
  <si>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</si>
  <si>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>Источники внутреннего финансирования дефицита 
 сельского бюджета на 2014 год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</si>
  <si>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</si>
  <si>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</si>
  <si>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</si>
  <si>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</si>
  <si>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</si>
  <si>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</si>
  <si>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</si>
  <si>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</si>
  <si>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сельсовета». на 2014-2016 годы</t>
  </si>
  <si>
    <t>4900000</t>
  </si>
  <si>
    <t>Подпрограмма "Обеспечение безопасности жизнедеятельности населения"</t>
  </si>
  <si>
    <t>4930000</t>
  </si>
  <si>
    <t>4938348</t>
  </si>
  <si>
    <t>НАЦИОНАЛЬНАЯ ЭКОНОМИКА</t>
  </si>
  <si>
    <t>0400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</si>
  <si>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  на 2014-2016 годы</t>
  </si>
  <si>
    <t xml:space="preserve">Подпрограмма «Содержание улично-дорожной сети Разъезженского сельсовета»  </t>
  </si>
  <si>
    <t>4920000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</si>
  <si>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</si>
  <si>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4928342</t>
  </si>
  <si>
    <t>Подпрограмма «Благоустройство территории Разъезженского сельсовета»</t>
  </si>
  <si>
    <t>4910000</t>
  </si>
  <si>
    <t>Уличное освещение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 на 2014 - 2016 годы</t>
  </si>
  <si>
    <t>4918340</t>
  </si>
  <si>
    <t>4937555</t>
  </si>
  <si>
    <t>4939555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</si>
  <si>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сельсовета». на 2014-2016 годы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</si>
  <si>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</si>
  <si>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на 2014 - 2016 годы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</si>
  <si>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на 2014 - 2016 годы</t>
  </si>
  <si>
    <t>Распределение бюджетных ассигнований по разделам, подразделам, целевым статьям (муниципальных программ Разъезженского  сельсовета и непрограммным направлениям деятельности), группам и подгруппам видов расходов классификации расходов бюджета                                                                          на    2014   год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</si>
  <si>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</si>
  <si>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</si>
  <si>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</si>
  <si>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</si>
  <si>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от 25.12.2013  № 46 - 170 р. </t>
  </si>
  <si>
    <t>1 11 05025 10 0000 120</t>
  </si>
  <si>
    <t>1 11 0535 10 0000 120</t>
  </si>
  <si>
    <t>1 11 05075 10 0000 120</t>
  </si>
  <si>
    <t>1 11 09045 10 0000 120</t>
  </si>
  <si>
    <t>1 13 01995 10 0000 130</t>
  </si>
  <si>
    <t>1 13 02065 10 0000 130</t>
  </si>
  <si>
    <t>1 13 02995 10 0000 130</t>
  </si>
  <si>
    <t>1 14 02053 10 0000 410</t>
  </si>
  <si>
    <t>1 14 06025 10 0000 430</t>
  </si>
  <si>
    <t>1 16 23051 10 0000 140</t>
  </si>
  <si>
    <t>1 16 23052 10 0000 140</t>
  </si>
  <si>
    <t>1 16 51040 02 0000 140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</si>
  <si>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</si>
  <si>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</si>
  <si>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 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</si>
  <si>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автономных учреждений, а также имущества муниципальных  унитарных предприятий, в том числе казенных)</t>
  </si>
  <si>
    <t>Прочие доходы от компенсации затрат бюджетов поселений</t>
  </si>
  <si>
    <t xml:space="preserve">Доходы от реализации иного имущества, находящегося в  собственности поселений (за исключением имущества  муниципальных бюджетных и  автономных  учреждений, а также
имущества муниципальных унитарных предприятий, в том числе казенных), в части реализации основных средств по указанному имуществу
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</si>
  <si>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 автономных учреждений.)</t>
  </si>
  <si>
    <t xml:space="preserve">Доходы, поступающие в порядке возмещения расходов, понесенных в  связи с эксплуатацией имущества   
поселений            </t>
  </si>
  <si>
    <t xml:space="preserve">Доходы от возмещения ущерба при  возникновении страховых случаев по обязательному страхованию  
гражданской ответственности, когда выгодоприобретателями выступают получатели средств бюджетов поселений             </t>
  </si>
  <si>
    <t xml:space="preserve">Доходы от возмещения ущерба при возникновении иных страховых случаев, когда выгодоприобретателями
выступают получатели средств бюджетов поселений       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</si>
  <si>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</si>
  <si>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Доходы от сдачи в аренду имущества, составляющего казну поселений (за исключением земельных участков)</t>
  </si>
  <si>
    <t>Распределение бюджетных ассигнований по разделам и подразделам бюджетной классификации расходов бюджетов Российской Федерации
на 2014 год</t>
  </si>
  <si>
    <t>Дотации бюджетам поселений на выравнивание бюджетной обеспеченности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</si>
  <si>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</si>
  <si>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108 04 020 01 0000 110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</si>
  <si>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</si>
  <si>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на 2014-2016 годы</t>
  </si>
  <si>
    <t>Уличное освещение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 на 2014 - 2016 годы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</si>
  <si>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2014 - 2016 годы</t>
  </si>
  <si>
    <t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на 2014 - 2016 годы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</si>
  <si>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на 2014-2016 годы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</si>
  <si>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на 2014 - 2016 годы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</si>
  <si>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2014   год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</si>
  <si>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</si>
  <si>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</si>
  <si>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</si>
  <si>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</si>
  <si>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</si>
  <si>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</si>
  <si>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</si>
  <si>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</si>
  <si>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</si>
  <si>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</si>
  <si>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</si>
  <si>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</si>
  <si>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</si>
  <si>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</si>
  <si>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</si>
  <si>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</si>
  <si>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</si>
  <si>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</si>
  <si>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</si>
  <si>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</si>
  <si>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</si>
  <si>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</si>
  <si>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</si>
  <si>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</si>
  <si>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</si>
  <si>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</si>
  <si>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</si>
  <si>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</si>
  <si>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</si>
  <si>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</si>
  <si>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</si>
  <si>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</si>
  <si>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</si>
  <si>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Р  Е  Ш  Е  Н  И  Е</t>
  </si>
  <si>
    <t xml:space="preserve">« О  внесении  изменений  и  </t>
  </si>
  <si>
    <t xml:space="preserve">дополнений в решение  Совета 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</si>
  <si>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2"/>
        <rFont val="Times New Roman"/>
        <family val="1"/>
      </rPr>
      <t xml:space="preserve">   Р Е Ш И Л  :</t>
    </r>
  </si>
  <si>
    <t xml:space="preserve">подпункте 1. сумму    </t>
  </si>
  <si>
    <t xml:space="preserve">заменить на сумму </t>
  </si>
  <si>
    <t>тыс.руб.;</t>
  </si>
  <si>
    <t xml:space="preserve">подпункте 2. сумму    </t>
  </si>
  <si>
    <t xml:space="preserve">подпункте 3. сумму    </t>
  </si>
  <si>
    <t xml:space="preserve">подпункте 4. сумму    </t>
  </si>
  <si>
    <t>50% собственных доходов</t>
  </si>
  <si>
    <t xml:space="preserve">(Расходы-субвенции)*15% </t>
  </si>
  <si>
    <t>Председатель сельского Совета депутатов                                       Е.И. Каблуков</t>
  </si>
  <si>
    <t>Глава сельского  Совета                                                                     Г.Г. Челтыгмашев</t>
  </si>
  <si>
    <t>Изменения</t>
  </si>
  <si>
    <t>Сумма с учетом изменений</t>
  </si>
  <si>
    <t xml:space="preserve">депутатов № 46-170 р. от  25.12.2013 г. </t>
  </si>
  <si>
    <t xml:space="preserve">1)      Внести  изменения в решения  сельского  Совета депутатов  № 46-170 р. от  25.12.2013 г.  «О бюджете  Разъезженского  сельсовета на 2014 год», в пункте 1 "Основные характеристики  бюджета Разъезженского     сельсовета  на 2014 г." : </t>
  </si>
  <si>
    <t>МУНИЦИПАЛЬНОЕ ОБРАЗОВАНИЕ</t>
  </si>
  <si>
    <t>РАЗЪЕЗЖЕНСКИЙ СЕЛЬСОВЕТ</t>
  </si>
  <si>
    <t>РАЗЪЕЗЖЕНСКИЙ СЕЛЬСКИЙ СОВЕТ ДЕПУТАТОВ</t>
  </si>
  <si>
    <t>Саянская ул., 58, с. Разъезжее, Ермаковский район, 662833                         тел 8 (391-38) 2-24-18</t>
  </si>
  <si>
    <t>«О  бюджете Разъезженского сельсовета на 2014 год и плановый период 2015- 2016 годов»</t>
  </si>
  <si>
    <t>Расходы на содержание автомобильных дорог общего пользования местного значения городских округов, городских и сельских поселений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2014 - 2016 годы</t>
  </si>
  <si>
    <t>4927508</t>
  </si>
  <si>
    <t>Софинансирование расходов на содержание автомобильных дорог общего пользования местного значения городских округов, городских и сельских поселений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2014 - 2016 годы</t>
  </si>
  <si>
    <t>4929508</t>
  </si>
  <si>
    <t>доходы</t>
  </si>
  <si>
    <t>расходы</t>
  </si>
  <si>
    <t>источники</t>
  </si>
  <si>
    <t>дефицит</t>
  </si>
  <si>
    <t xml:space="preserve">2)      Внести  изменения в решения  сельского  Совета депутатов  № 46-170 р. от  25.12.2013 г.  «О  бюджете Разъезженского сельсовета на 2014 год и плановый период 2015- 2016 годов», в пункте 11 : 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</si>
  <si>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</si>
  <si>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</si>
  <si>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Приложение 13</t>
  </si>
  <si>
    <t>Приложение 11</t>
  </si>
  <si>
    <t>Приложение 9</t>
  </si>
  <si>
    <t>Приложение 7</t>
  </si>
  <si>
    <t>2)       Внести    изменения в приложение № 1 «Источники внутреннего финансированиядефицита сельского бюджета на 2014 г.»  к  решению   сельского  Совета депутатов   № 46-170 р. от  25.12.2013 г.  «О  бюджете Разъезженского сельсовета на 2014 год и плановый период 2015- 2016 годов»  , изложив его в редакции согласно приложения № 1 настоящего решения.</t>
  </si>
  <si>
    <t>Приложение 3</t>
  </si>
  <si>
    <t>Приложение 4</t>
  </si>
  <si>
    <t>208 05000 10 0000 180</t>
  </si>
  <si>
    <t>Перечисления из бюджетов  поселений  (в бюджеты  поселений)  для  осуществления возврата  (зачета)  излишне  уплаченных   или излишне  взысканных  сумм  налогов, сборов и иных платежей,  а  также  сумм  процентов      за       несвоевременное                               осуществление   такого    возврата    и  процентов,   начисленных   на   излишне   взысканные суммы</t>
  </si>
  <si>
    <r>
      <t xml:space="preserve">29 сентября  2014  год                         с. Разъезжее                                №  52 -185 р. </t>
    </r>
    <r>
      <rPr>
        <sz val="12"/>
        <rFont val="Times New Roman"/>
        <family val="1"/>
      </rPr>
      <t xml:space="preserve">    </t>
    </r>
  </si>
  <si>
    <t>от  29.09.2014  № 52 - 185 р.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</si>
</sst>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0"/>
      <name val="Helv"/>
      <family val="0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Helv"/>
      <family val="0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25" fillId="3" borderId="0" applyNumberFormat="0" applyBorder="0" applyAlignment="0" applyProtection="0"/>
    <xf numFmtId="0" fontId="46" fillId="4" borderId="0" applyNumberFormat="0" applyBorder="0" applyAlignment="0" applyProtection="0"/>
    <xf numFmtId="0" fontId="25" fillId="5" borderId="0" applyNumberFormat="0" applyBorder="0" applyAlignment="0" applyProtection="0"/>
    <xf numFmtId="0" fontId="46" fillId="6" borderId="0" applyNumberFormat="0" applyBorder="0" applyAlignment="0" applyProtection="0"/>
    <xf numFmtId="0" fontId="25" fillId="7" borderId="0" applyNumberFormat="0" applyBorder="0" applyAlignment="0" applyProtection="0"/>
    <xf numFmtId="0" fontId="46" fillId="8" borderId="0" applyNumberFormat="0" applyBorder="0" applyAlignment="0" applyProtection="0"/>
    <xf numFmtId="0" fontId="25" fillId="9" borderId="0" applyNumberFormat="0" applyBorder="0" applyAlignment="0" applyProtection="0"/>
    <xf numFmtId="0" fontId="46" fillId="10" borderId="0" applyNumberFormat="0" applyBorder="0" applyAlignment="0" applyProtection="0"/>
    <xf numFmtId="0" fontId="25" fillId="11" borderId="0" applyNumberFormat="0" applyBorder="0" applyAlignment="0" applyProtection="0"/>
    <xf numFmtId="0" fontId="46" fillId="12" borderId="0" applyNumberFormat="0" applyBorder="0" applyAlignment="0" applyProtection="0"/>
    <xf numFmtId="0" fontId="25" fillId="13" borderId="0" applyNumberFormat="0" applyBorder="0" applyAlignment="0" applyProtection="0"/>
    <xf numFmtId="0" fontId="46" fillId="14" borderId="0" applyNumberFormat="0" applyBorder="0" applyAlignment="0" applyProtection="0"/>
    <xf numFmtId="0" fontId="25" fillId="15" borderId="0" applyNumberFormat="0" applyBorder="0" applyAlignment="0" applyProtection="0"/>
    <xf numFmtId="0" fontId="46" fillId="16" borderId="0" applyNumberFormat="0" applyBorder="0" applyAlignment="0" applyProtection="0"/>
    <xf numFmtId="0" fontId="25" fillId="17" borderId="0" applyNumberFormat="0" applyBorder="0" applyAlignment="0" applyProtection="0"/>
    <xf numFmtId="0" fontId="46" fillId="18" borderId="0" applyNumberFormat="0" applyBorder="0" applyAlignment="0" applyProtection="0"/>
    <xf numFmtId="0" fontId="25" fillId="19" borderId="0" applyNumberFormat="0" applyBorder="0" applyAlignment="0" applyProtection="0"/>
    <xf numFmtId="0" fontId="46" fillId="20" borderId="0" applyNumberFormat="0" applyBorder="0" applyAlignment="0" applyProtection="0"/>
    <xf numFmtId="0" fontId="25" fillId="9" borderId="0" applyNumberFormat="0" applyBorder="0" applyAlignment="0" applyProtection="0"/>
    <xf numFmtId="0" fontId="46" fillId="21" borderId="0" applyNumberFormat="0" applyBorder="0" applyAlignment="0" applyProtection="0"/>
    <xf numFmtId="0" fontId="25" fillId="15" borderId="0" applyNumberFormat="0" applyBorder="0" applyAlignment="0" applyProtection="0"/>
    <xf numFmtId="0" fontId="46" fillId="22" borderId="0" applyNumberFormat="0" applyBorder="0" applyAlignment="0" applyProtection="0"/>
    <xf numFmtId="0" fontId="25" fillId="23" borderId="0" applyNumberFormat="0" applyBorder="0" applyAlignment="0" applyProtection="0"/>
    <xf numFmtId="0" fontId="47" fillId="24" borderId="0" applyNumberFormat="0" applyBorder="0" applyAlignment="0" applyProtection="0"/>
    <xf numFmtId="0" fontId="26" fillId="25" borderId="0" applyNumberFormat="0" applyBorder="0" applyAlignment="0" applyProtection="0"/>
    <xf numFmtId="0" fontId="47" fillId="26" borderId="0" applyNumberFormat="0" applyBorder="0" applyAlignment="0" applyProtection="0"/>
    <xf numFmtId="0" fontId="26" fillId="17" borderId="0" applyNumberFormat="0" applyBorder="0" applyAlignment="0" applyProtection="0"/>
    <xf numFmtId="0" fontId="47" fillId="27" borderId="0" applyNumberFormat="0" applyBorder="0" applyAlignment="0" applyProtection="0"/>
    <xf numFmtId="0" fontId="26" fillId="19" borderId="0" applyNumberFormat="0" applyBorder="0" applyAlignment="0" applyProtection="0"/>
    <xf numFmtId="0" fontId="47" fillId="28" borderId="0" applyNumberFormat="0" applyBorder="0" applyAlignment="0" applyProtection="0"/>
    <xf numFmtId="0" fontId="26" fillId="29" borderId="0" applyNumberFormat="0" applyBorder="0" applyAlignment="0" applyProtection="0"/>
    <xf numFmtId="0" fontId="47" fillId="30" borderId="0" applyNumberFormat="0" applyBorder="0" applyAlignment="0" applyProtection="0"/>
    <xf numFmtId="0" fontId="26" fillId="31" borderId="0" applyNumberFormat="0" applyBorder="0" applyAlignment="0" applyProtection="0"/>
    <xf numFmtId="0" fontId="47" fillId="32" borderId="0" applyNumberFormat="0" applyBorder="0" applyAlignment="0" applyProtection="0"/>
    <xf numFmtId="0" fontId="26" fillId="33" borderId="0" applyNumberFormat="0" applyBorder="0" applyAlignment="0" applyProtection="0"/>
    <xf numFmtId="0" fontId="47" fillId="34" borderId="0" applyNumberFormat="0" applyBorder="0" applyAlignment="0" applyProtection="0"/>
    <xf numFmtId="0" fontId="26" fillId="35" borderId="0" applyNumberFormat="0" applyBorder="0" applyAlignment="0" applyProtection="0"/>
    <xf numFmtId="0" fontId="47" fillId="36" borderId="0" applyNumberFormat="0" applyBorder="0" applyAlignment="0" applyProtection="0"/>
    <xf numFmtId="0" fontId="26" fillId="37" borderId="0" applyNumberFormat="0" applyBorder="0" applyAlignment="0" applyProtection="0"/>
    <xf numFmtId="0" fontId="47" fillId="38" borderId="0" applyNumberFormat="0" applyBorder="0" applyAlignment="0" applyProtection="0"/>
    <xf numFmtId="0" fontId="26" fillId="39" borderId="0" applyNumberFormat="0" applyBorder="0" applyAlignment="0" applyProtection="0"/>
    <xf numFmtId="0" fontId="47" fillId="40" borderId="0" applyNumberFormat="0" applyBorder="0" applyAlignment="0" applyProtection="0"/>
    <xf numFmtId="0" fontId="26" fillId="29" borderId="0" applyNumberFormat="0" applyBorder="0" applyAlignment="0" applyProtection="0"/>
    <xf numFmtId="0" fontId="47" fillId="41" borderId="0" applyNumberFormat="0" applyBorder="0" applyAlignment="0" applyProtection="0"/>
    <xf numFmtId="0" fontId="26" fillId="31" borderId="0" applyNumberFormat="0" applyBorder="0" applyAlignment="0" applyProtection="0"/>
    <xf numFmtId="0" fontId="47" fillId="42" borderId="0" applyNumberFormat="0" applyBorder="0" applyAlignment="0" applyProtection="0"/>
    <xf numFmtId="0" fontId="26" fillId="43" borderId="0" applyNumberFormat="0" applyBorder="0" applyAlignment="0" applyProtection="0"/>
    <xf numFmtId="0" fontId="48" fillId="44" borderId="1" applyNumberFormat="0" applyAlignment="0" applyProtection="0"/>
    <xf numFmtId="0" fontId="27" fillId="13" borderId="2" applyNumberFormat="0" applyAlignment="0" applyProtection="0"/>
    <xf numFmtId="0" fontId="49" fillId="45" borderId="3" applyNumberFormat="0" applyAlignment="0" applyProtection="0"/>
    <xf numFmtId="0" fontId="28" fillId="46" borderId="4" applyNumberFormat="0" applyAlignment="0" applyProtection="0"/>
    <xf numFmtId="0" fontId="50" fillId="45" borderId="1" applyNumberFormat="0" applyAlignment="0" applyProtection="0"/>
    <xf numFmtId="0" fontId="29" fillId="46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30" fillId="0" borderId="6" applyNumberFormat="0" applyFill="0" applyAlignment="0" applyProtection="0"/>
    <xf numFmtId="0" fontId="52" fillId="0" borderId="7" applyNumberFormat="0" applyFill="0" applyAlignment="0" applyProtection="0"/>
    <xf numFmtId="0" fontId="31" fillId="0" borderId="8" applyNumberFormat="0" applyFill="0" applyAlignment="0" applyProtection="0"/>
    <xf numFmtId="0" fontId="53" fillId="0" borderId="9" applyNumberFormat="0" applyFill="0" applyAlignment="0" applyProtection="0"/>
    <xf numFmtId="0" fontId="3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33" fillId="0" borderId="12" applyNumberFormat="0" applyFill="0" applyAlignment="0" applyProtection="0"/>
    <xf numFmtId="0" fontId="55" fillId="47" borderId="13" applyNumberFormat="0" applyAlignment="0" applyProtection="0"/>
    <xf numFmtId="0" fontId="34" fillId="48" borderId="14" applyNumberFormat="0" applyAlignment="0" applyProtection="0"/>
    <xf numFmtId="0" fontId="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36" fillId="50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37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60" fillId="0" borderId="17" applyNumberFormat="0" applyFill="0" applyAlignment="0" applyProtection="0"/>
    <xf numFmtId="0" fontId="39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54" borderId="0" applyNumberFormat="0" applyBorder="0" applyAlignment="0" applyProtection="0"/>
    <xf numFmtId="0" fontId="41" fillId="7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164" fontId="1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49" fontId="1" fillId="0" borderId="19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top" wrapText="1" shrinkToFit="1"/>
    </xf>
    <xf numFmtId="49" fontId="1" fillId="0" borderId="19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 shrinkToFit="1"/>
    </xf>
    <xf numFmtId="49" fontId="1" fillId="0" borderId="19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vertical="top" wrapText="1"/>
    </xf>
    <xf numFmtId="49" fontId="6" fillId="0" borderId="0" xfId="0" applyNumberFormat="1" applyFont="1" applyAlignment="1">
      <alignment/>
    </xf>
    <xf numFmtId="1" fontId="7" fillId="0" borderId="19" xfId="0" applyNumberFormat="1" applyFont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" fontId="5" fillId="0" borderId="19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top" wrapText="1" shrinkToFit="1"/>
    </xf>
    <xf numFmtId="0" fontId="11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9" fontId="2" fillId="0" borderId="1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shrinkToFit="1"/>
    </xf>
    <xf numFmtId="4" fontId="14" fillId="0" borderId="2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4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justify"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justify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0" borderId="19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49" fontId="1" fillId="0" borderId="22" xfId="0" applyNumberFormat="1" applyFont="1" applyFill="1" applyBorder="1" applyAlignment="1">
      <alignment horizontal="center" vertical="top" wrapText="1"/>
    </xf>
    <xf numFmtId="49" fontId="14" fillId="0" borderId="23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left" vertical="top" wrapText="1" shrinkToFit="1"/>
    </xf>
    <xf numFmtId="49" fontId="11" fillId="0" borderId="19" xfId="102" applyNumberFormat="1" applyFont="1" applyFill="1" applyBorder="1" applyAlignment="1" applyProtection="1">
      <alignment horizontal="center" vertical="top" wrapText="1"/>
      <protection/>
    </xf>
    <xf numFmtId="4" fontId="1" fillId="0" borderId="19" xfId="0" applyNumberFormat="1" applyFont="1" applyFill="1" applyBorder="1" applyAlignment="1">
      <alignment/>
    </xf>
    <xf numFmtId="0" fontId="24" fillId="0" borderId="0" xfId="0" applyFont="1" applyAlignment="1">
      <alignment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justify" vertical="center" wrapText="1" shrinkToFit="1"/>
    </xf>
    <xf numFmtId="4" fontId="2" fillId="0" borderId="20" xfId="0" applyNumberFormat="1" applyFont="1" applyFill="1" applyBorder="1" applyAlignment="1">
      <alignment/>
    </xf>
    <xf numFmtId="0" fontId="1" fillId="0" borderId="25" xfId="0" applyNumberFormat="1" applyFont="1" applyFill="1" applyBorder="1" applyAlignment="1">
      <alignment horizontal="justify" vertical="center" wrapText="1" shrinkToFi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2" fontId="1" fillId="0" borderId="19" xfId="0" applyNumberFormat="1" applyFont="1" applyFill="1" applyBorder="1" applyAlignment="1">
      <alignment vertical="top" wrapText="1"/>
    </xf>
    <xf numFmtId="2" fontId="2" fillId="0" borderId="19" xfId="0" applyNumberFormat="1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vertical="top" wrapText="1"/>
    </xf>
    <xf numFmtId="0" fontId="43" fillId="0" borderId="19" xfId="0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 textRotation="90" wrapText="1"/>
    </xf>
    <xf numFmtId="49" fontId="12" fillId="0" borderId="25" xfId="0" applyNumberFormat="1" applyFont="1" applyFill="1" applyBorder="1" applyAlignment="1">
      <alignment horizontal="center" vertical="center" wrapText="1" shrinkToFit="1"/>
    </xf>
    <xf numFmtId="4" fontId="14" fillId="0" borderId="2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justify" vertical="top" wrapText="1"/>
    </xf>
    <xf numFmtId="0" fontId="1" fillId="0" borderId="25" xfId="0" applyFont="1" applyFill="1" applyBorder="1" applyAlignment="1">
      <alignment horizontal="justify" vertical="top" wrapText="1"/>
    </xf>
    <xf numFmtId="0" fontId="5" fillId="0" borderId="25" xfId="0" applyFont="1" applyFill="1" applyBorder="1" applyAlignment="1">
      <alignment horizontal="justify" vertical="center" wrapText="1"/>
    </xf>
    <xf numFmtId="4" fontId="2" fillId="0" borderId="20" xfId="89" applyNumberFormat="1" applyFont="1" applyFill="1" applyBorder="1">
      <alignment/>
      <protection/>
    </xf>
    <xf numFmtId="4" fontId="2" fillId="0" borderId="20" xfId="0" applyNumberFormat="1" applyFont="1" applyFill="1" applyBorder="1" applyAlignment="1">
      <alignment wrapText="1"/>
    </xf>
    <xf numFmtId="0" fontId="2" fillId="0" borderId="19" xfId="0" applyNumberFormat="1" applyFont="1" applyFill="1" applyBorder="1" applyAlignment="1">
      <alignment horizontal="justify" vertical="top" wrapText="1" shrinkToFit="1"/>
    </xf>
    <xf numFmtId="0" fontId="1" fillId="0" borderId="19" xfId="0" applyNumberFormat="1" applyFont="1" applyFill="1" applyBorder="1" applyAlignment="1">
      <alignment horizontal="justify" vertical="top" wrapText="1" shrinkToFit="1"/>
    </xf>
    <xf numFmtId="2" fontId="1" fillId="0" borderId="22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justify" vertical="center" wrapText="1" shrinkToFit="1"/>
    </xf>
    <xf numFmtId="3" fontId="1" fillId="0" borderId="0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right" vertical="center" wrapText="1"/>
    </xf>
    <xf numFmtId="2" fontId="2" fillId="0" borderId="26" xfId="0" applyNumberFormat="1" applyFont="1" applyFill="1" applyBorder="1" applyAlignment="1">
      <alignment vertical="top" wrapText="1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2" fontId="20" fillId="0" borderId="19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vertical="top" wrapText="1"/>
    </xf>
    <xf numFmtId="2" fontId="1" fillId="0" borderId="29" xfId="0" applyNumberFormat="1" applyFont="1" applyFill="1" applyBorder="1" applyAlignment="1">
      <alignment vertical="top" wrapText="1"/>
    </xf>
    <xf numFmtId="4" fontId="1" fillId="0" borderId="26" xfId="0" applyNumberFormat="1" applyFont="1" applyFill="1" applyBorder="1" applyAlignment="1">
      <alignment horizontal="right" vertical="center" wrapText="1"/>
    </xf>
    <xf numFmtId="2" fontId="12" fillId="0" borderId="30" xfId="102" applyNumberFormat="1" applyFont="1" applyFill="1" applyBorder="1" applyAlignment="1" applyProtection="1">
      <alignment horizontal="center" vertical="center" textRotation="90" wrapText="1"/>
      <protection/>
    </xf>
    <xf numFmtId="2" fontId="11" fillId="0" borderId="30" xfId="102" applyNumberFormat="1" applyFont="1" applyFill="1" applyBorder="1" applyAlignment="1" applyProtection="1">
      <alignment horizontal="center" vertical="top" wrapText="1"/>
      <protection/>
    </xf>
    <xf numFmtId="1" fontId="11" fillId="0" borderId="30" xfId="102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13" fillId="0" borderId="19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center"/>
    </xf>
    <xf numFmtId="0" fontId="3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3" fillId="0" borderId="0" xfId="0" applyFont="1" applyFill="1" applyAlignment="1">
      <alignment horizontal="center"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Fill="1" applyAlignment="1">
      <alignment/>
    </xf>
    <xf numFmtId="0" fontId="1" fillId="0" borderId="19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wrapText="1"/>
    </xf>
    <xf numFmtId="0" fontId="1" fillId="0" borderId="0" xfId="0" applyNumberFormat="1" applyFont="1" applyAlignment="1">
      <alignment wrapText="1"/>
    </xf>
    <xf numFmtId="0" fontId="2" fillId="0" borderId="27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left"/>
    </xf>
    <xf numFmtId="3" fontId="2" fillId="0" borderId="32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right" vertical="top" wrapText="1"/>
    </xf>
    <xf numFmtId="0" fontId="2" fillId="0" borderId="32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wrapText="1"/>
    </xf>
    <xf numFmtId="4" fontId="1" fillId="0" borderId="19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wrapText="1"/>
    </xf>
    <xf numFmtId="4" fontId="1" fillId="0" borderId="29" xfId="0" applyNumberFormat="1" applyFont="1" applyFill="1" applyBorder="1" applyAlignment="1">
      <alignment horizontal="right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49" fontId="1" fillId="0" borderId="2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3" fillId="0" borderId="19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2" fillId="0" borderId="19" xfId="0" applyNumberFormat="1" applyFont="1" applyFill="1" applyBorder="1" applyAlignment="1">
      <alignment/>
    </xf>
    <xf numFmtId="164" fontId="1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Alignment="1">
      <alignment horizontal="center" wrapText="1"/>
    </xf>
    <xf numFmtId="0" fontId="19" fillId="55" borderId="0" xfId="0" applyFont="1" applyFill="1" applyAlignment="1">
      <alignment/>
    </xf>
    <xf numFmtId="4" fontId="1" fillId="0" borderId="20" xfId="0" applyNumberFormat="1" applyFont="1" applyFill="1" applyBorder="1" applyAlignment="1">
      <alignment/>
    </xf>
    <xf numFmtId="3" fontId="1" fillId="50" borderId="19" xfId="0" applyNumberFormat="1" applyFont="1" applyFill="1" applyBorder="1" applyAlignment="1">
      <alignment horizontal="center" vertical="center" wrapText="1"/>
    </xf>
    <xf numFmtId="2" fontId="1" fillId="50" borderId="19" xfId="0" applyNumberFormat="1" applyFont="1" applyFill="1" applyBorder="1" applyAlignment="1">
      <alignment vertical="top" wrapText="1"/>
    </xf>
    <xf numFmtId="49" fontId="1" fillId="50" borderId="19" xfId="0" applyNumberFormat="1" applyFont="1" applyFill="1" applyBorder="1" applyAlignment="1">
      <alignment horizontal="center" vertical="center" wrapText="1"/>
    </xf>
    <xf numFmtId="4" fontId="1" fillId="50" borderId="19" xfId="0" applyNumberFormat="1" applyFont="1" applyFill="1" applyBorder="1" applyAlignment="1">
      <alignment horizontal="right" vertical="center" wrapText="1"/>
    </xf>
    <xf numFmtId="0" fontId="1" fillId="50" borderId="19" xfId="0" applyFont="1" applyFill="1" applyBorder="1" applyAlignment="1">
      <alignment wrapText="1"/>
    </xf>
    <xf numFmtId="49" fontId="1" fillId="50" borderId="19" xfId="0" applyNumberFormat="1" applyFont="1" applyFill="1" applyBorder="1" applyAlignment="1">
      <alignment horizontal="center" vertical="center"/>
    </xf>
    <xf numFmtId="0" fontId="19" fillId="50" borderId="0" xfId="0" applyFont="1" applyFill="1" applyAlignment="1">
      <alignment/>
    </xf>
    <xf numFmtId="0" fontId="0" fillId="50" borderId="0" xfId="0" applyFont="1" applyFill="1" applyAlignment="1">
      <alignment/>
    </xf>
    <xf numFmtId="0" fontId="1" fillId="50" borderId="26" xfId="0" applyFont="1" applyFill="1" applyBorder="1" applyAlignment="1">
      <alignment wrapText="1"/>
    </xf>
    <xf numFmtId="49" fontId="1" fillId="50" borderId="28" xfId="0" applyNumberFormat="1" applyFont="1" applyFill="1" applyBorder="1" applyAlignment="1">
      <alignment horizontal="center" vertical="center"/>
    </xf>
    <xf numFmtId="49" fontId="1" fillId="50" borderId="28" xfId="0" applyNumberFormat="1" applyFont="1" applyFill="1" applyBorder="1" applyAlignment="1">
      <alignment horizontal="center" vertical="center" wrapText="1"/>
    </xf>
    <xf numFmtId="4" fontId="1" fillId="50" borderId="28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justify"/>
    </xf>
    <xf numFmtId="0" fontId="1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35" xfId="0" applyFont="1" applyBorder="1" applyAlignment="1">
      <alignment horizontal="center"/>
    </xf>
    <xf numFmtId="0" fontId="19" fillId="0" borderId="35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/>
    </xf>
    <xf numFmtId="49" fontId="4" fillId="0" borderId="19" xfId="0" applyNumberFormat="1" applyFont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164" fontId="4" fillId="0" borderId="0" xfId="0" applyNumberFormat="1" applyFont="1" applyFill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16" fillId="0" borderId="36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right" wrapText="1"/>
    </xf>
    <xf numFmtId="0" fontId="15" fillId="0" borderId="3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45" fillId="0" borderId="0" xfId="0" applyFont="1" applyAlignment="1">
      <alignment horizontal="right" wrapText="1"/>
    </xf>
    <xf numFmtId="0" fontId="45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2" fillId="0" borderId="47" xfId="0" applyNumberFormat="1" applyFont="1" applyFill="1" applyBorder="1" applyAlignment="1" quotePrefix="1">
      <alignment horizontal="center" vertical="center" wrapText="1"/>
    </xf>
    <xf numFmtId="0" fontId="12" fillId="0" borderId="44" xfId="0" applyNumberFormat="1" applyFont="1" applyFill="1" applyBorder="1" applyAlignment="1" quotePrefix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3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3" fillId="0" borderId="19" xfId="0" applyFont="1" applyFill="1" applyBorder="1" applyAlignment="1">
      <alignment horizontal="justify" vertical="top" wrapText="1"/>
    </xf>
    <xf numFmtId="0" fontId="13" fillId="0" borderId="19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" fillId="0" borderId="19" xfId="0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Коды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dxfs count="8">
    <dxf>
      <font>
        <color indexed="41"/>
      </font>
    </dxf>
    <dxf>
      <font>
        <color indexed="9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rgb="FFCCFFFF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M47"/>
  <sheetViews>
    <sheetView view="pageBreakPreview" zoomScaleSheetLayoutView="100" workbookViewId="0" topLeftCell="A36">
      <selection activeCell="H15" sqref="H15"/>
    </sheetView>
  </sheetViews>
  <sheetFormatPr defaultColWidth="9.00390625" defaultRowHeight="12.75"/>
  <cols>
    <col min="1" max="1" width="5.00390625" style="150" customWidth="1"/>
    <col min="2" max="3" width="9.125" style="150" customWidth="1"/>
    <col min="4" max="4" width="10.625" style="150" customWidth="1"/>
    <col min="5" max="5" width="8.75390625" style="150" customWidth="1"/>
    <col min="6" max="6" width="7.75390625" style="150" customWidth="1"/>
    <col min="7" max="7" width="9.125" style="150" customWidth="1"/>
    <col min="8" max="8" width="12.125" style="150" customWidth="1"/>
    <col min="9" max="9" width="12.375" style="150" customWidth="1"/>
    <col min="10" max="16384" width="9.125" style="150" customWidth="1"/>
  </cols>
  <sheetData>
    <row r="1" spans="1:9" ht="15.75">
      <c r="A1" s="228" t="s">
        <v>377</v>
      </c>
      <c r="B1" s="227"/>
      <c r="C1" s="227"/>
      <c r="D1" s="227"/>
      <c r="E1" s="227"/>
      <c r="F1" s="227"/>
      <c r="G1" s="227"/>
      <c r="H1" s="227"/>
      <c r="I1" s="227"/>
    </row>
    <row r="2" spans="1:9" ht="15.75">
      <c r="A2" s="228"/>
      <c r="B2" s="227"/>
      <c r="C2" s="227"/>
      <c r="D2" s="227"/>
      <c r="E2" s="227"/>
      <c r="F2" s="227"/>
      <c r="G2" s="227"/>
      <c r="H2" s="227"/>
      <c r="I2" s="227"/>
    </row>
    <row r="3" spans="1:9" ht="15.75">
      <c r="A3" s="228" t="s">
        <v>378</v>
      </c>
      <c r="B3" s="227"/>
      <c r="C3" s="227"/>
      <c r="D3" s="227"/>
      <c r="E3" s="227"/>
      <c r="F3" s="227"/>
      <c r="G3" s="227"/>
      <c r="H3" s="227"/>
      <c r="I3" s="227"/>
    </row>
    <row r="4" spans="1:9" ht="15.75">
      <c r="A4" s="148"/>
      <c r="B4" s="149"/>
      <c r="C4" s="149"/>
      <c r="D4" s="149"/>
      <c r="E4" s="149"/>
      <c r="F4" s="149"/>
      <c r="G4" s="149"/>
      <c r="H4" s="149"/>
      <c r="I4" s="149"/>
    </row>
    <row r="5" spans="1:9" ht="13.5" customHeight="1" thickBot="1">
      <c r="A5" s="229" t="s">
        <v>379</v>
      </c>
      <c r="B5" s="230"/>
      <c r="C5" s="230"/>
      <c r="D5" s="230"/>
      <c r="E5" s="230"/>
      <c r="F5" s="230"/>
      <c r="G5" s="230"/>
      <c r="H5" s="230"/>
      <c r="I5" s="230"/>
    </row>
    <row r="6" spans="1:9" ht="12.75">
      <c r="A6" s="231" t="s">
        <v>380</v>
      </c>
      <c r="B6" s="231"/>
      <c r="C6" s="231"/>
      <c r="D6" s="231"/>
      <c r="E6" s="231"/>
      <c r="F6" s="231"/>
      <c r="G6" s="231"/>
      <c r="H6" s="231"/>
      <c r="I6" s="231"/>
    </row>
    <row r="7" spans="1:9" ht="15.75">
      <c r="A7" s="148"/>
      <c r="B7" s="149"/>
      <c r="C7" s="149"/>
      <c r="D7" s="149"/>
      <c r="E7" s="149"/>
      <c r="F7" s="149"/>
      <c r="G7" s="149"/>
      <c r="H7" s="149"/>
      <c r="I7" s="149"/>
    </row>
    <row r="8" spans="1:9" ht="22.5" customHeight="1">
      <c r="A8" s="232" t="s">
        <v>359</v>
      </c>
      <c r="B8" s="227"/>
      <c r="C8" s="227"/>
      <c r="D8" s="227"/>
      <c r="E8" s="227"/>
      <c r="F8" s="227"/>
      <c r="G8" s="227"/>
      <c r="H8" s="227"/>
      <c r="I8" s="227"/>
    </row>
    <row r="9" spans="1:9" ht="18.75">
      <c r="A9" s="232"/>
      <c r="B9" s="227"/>
      <c r="C9" s="227"/>
      <c r="D9" s="227"/>
      <c r="E9" s="227"/>
      <c r="F9" s="227"/>
      <c r="G9" s="227"/>
      <c r="H9" s="227"/>
      <c r="I9" s="227"/>
    </row>
    <row r="10" spans="1:9" ht="14.25" customHeight="1">
      <c r="A10" s="226" t="s">
        <v>402</v>
      </c>
      <c r="B10" s="227"/>
      <c r="C10" s="227"/>
      <c r="D10" s="227"/>
      <c r="E10" s="227"/>
      <c r="F10" s="227"/>
      <c r="G10" s="227"/>
      <c r="H10" s="227"/>
      <c r="I10" s="227"/>
    </row>
    <row r="11" spans="1:9" ht="15.75">
      <c r="A11" s="226"/>
      <c r="B11" s="227"/>
      <c r="C11" s="227"/>
      <c r="D11" s="227"/>
      <c r="E11" s="227"/>
      <c r="F11" s="227"/>
      <c r="G11" s="227"/>
      <c r="H11" s="227"/>
      <c r="I11" s="227"/>
    </row>
    <row r="12" spans="1:6" ht="15.75">
      <c r="A12" s="239" t="s">
        <v>360</v>
      </c>
      <c r="B12" s="227"/>
      <c r="C12" s="227"/>
      <c r="D12" s="227"/>
      <c r="E12" s="227"/>
      <c r="F12" s="227"/>
    </row>
    <row r="13" spans="1:6" ht="15.75">
      <c r="A13" s="239" t="s">
        <v>361</v>
      </c>
      <c r="B13" s="227"/>
      <c r="C13" s="227"/>
      <c r="D13" s="227"/>
      <c r="E13" s="227"/>
      <c r="F13" s="227"/>
    </row>
    <row r="14" spans="1:6" ht="15.75">
      <c r="A14" s="239" t="s">
        <v>375</v>
      </c>
      <c r="B14" s="227"/>
      <c r="C14" s="227"/>
      <c r="D14" s="227"/>
      <c r="E14" s="227"/>
      <c r="F14" s="227"/>
    </row>
    <row r="15" spans="1:6" ht="28.5" customHeight="1">
      <c r="A15" s="233" t="s">
        <v>381</v>
      </c>
      <c r="B15" s="227"/>
      <c r="C15" s="227"/>
      <c r="D15" s="227"/>
      <c r="E15" s="227"/>
      <c r="F15" s="227"/>
    </row>
    <row r="16" spans="1:9" ht="15.75" customHeight="1">
      <c r="A16" s="233"/>
      <c r="B16" s="234"/>
      <c r="C16" s="234"/>
      <c r="D16" s="234"/>
      <c r="E16" s="234"/>
      <c r="F16" s="234"/>
      <c r="G16" s="234"/>
      <c r="H16" s="234"/>
      <c r="I16" s="234"/>
    </row>
    <row r="17" spans="1:13" ht="35.25" customHeight="1">
      <c r="A17" s="235" t="s">
        <v>362</v>
      </c>
      <c r="B17" s="236"/>
      <c r="C17" s="236"/>
      <c r="D17" s="236"/>
      <c r="E17" s="236"/>
      <c r="F17" s="236"/>
      <c r="G17" s="236"/>
      <c r="H17" s="236"/>
      <c r="I17" s="236"/>
      <c r="J17" s="160"/>
      <c r="K17" s="160"/>
      <c r="L17" s="160"/>
      <c r="M17" s="160"/>
    </row>
    <row r="18" spans="1:13" s="154" customFormat="1" ht="47.25" customHeight="1">
      <c r="A18" s="237" t="s">
        <v>376</v>
      </c>
      <c r="B18" s="238"/>
      <c r="C18" s="238"/>
      <c r="D18" s="238"/>
      <c r="E18" s="238"/>
      <c r="F18" s="238"/>
      <c r="G18" s="238"/>
      <c r="H18" s="238"/>
      <c r="I18" s="238"/>
      <c r="J18" s="161">
        <f>H19-D19</f>
        <v>78.68000000000029</v>
      </c>
      <c r="K18" s="162"/>
      <c r="L18" s="162"/>
      <c r="M18" s="162"/>
    </row>
    <row r="19" spans="1:13" s="154" customFormat="1" ht="17.25" customHeight="1">
      <c r="A19" s="240" t="s">
        <v>363</v>
      </c>
      <c r="B19" s="241"/>
      <c r="C19" s="241"/>
      <c r="D19" s="153">
        <f>'прил 5 ДОХ'!K61</f>
        <v>4982.06</v>
      </c>
      <c r="E19" s="240" t="s">
        <v>364</v>
      </c>
      <c r="F19" s="240"/>
      <c r="G19" s="240"/>
      <c r="H19" s="153">
        <f>'прил 5 ДОХ'!M61</f>
        <v>5060.740000000001</v>
      </c>
      <c r="I19" s="152" t="s">
        <v>365</v>
      </c>
      <c r="J19" s="161">
        <f>H20-D20</f>
        <v>78.68000000000029</v>
      </c>
      <c r="K19" s="162" t="s">
        <v>386</v>
      </c>
      <c r="L19" s="162"/>
      <c r="M19" s="162"/>
    </row>
    <row r="20" spans="1:13" s="154" customFormat="1" ht="17.25" customHeight="1">
      <c r="A20" s="240" t="s">
        <v>366</v>
      </c>
      <c r="B20" s="241"/>
      <c r="C20" s="241"/>
      <c r="D20" s="153">
        <f>'прил 9 ВЕДОМ 2014'!G101</f>
        <v>5038.120999999999</v>
      </c>
      <c r="E20" s="240" t="s">
        <v>364</v>
      </c>
      <c r="F20" s="240"/>
      <c r="G20" s="240"/>
      <c r="H20" s="153">
        <f>'прил 9 ВЕДОМ 2014'!I101</f>
        <v>5116.8009999999995</v>
      </c>
      <c r="I20" s="152" t="s">
        <v>365</v>
      </c>
      <c r="J20" s="161">
        <f>H21-D21</f>
        <v>0</v>
      </c>
      <c r="K20" s="162" t="s">
        <v>387</v>
      </c>
      <c r="L20" s="162"/>
      <c r="M20" s="162"/>
    </row>
    <row r="21" spans="1:13" s="154" customFormat="1" ht="17.25" customHeight="1" hidden="1">
      <c r="A21" s="240" t="s">
        <v>367</v>
      </c>
      <c r="B21" s="241"/>
      <c r="C21" s="241"/>
      <c r="D21" s="153">
        <f>'Прил 1 ИСТОЧ'!D25</f>
        <v>56.060999999998785</v>
      </c>
      <c r="E21" s="240" t="s">
        <v>364</v>
      </c>
      <c r="F21" s="240"/>
      <c r="G21" s="240"/>
      <c r="H21" s="153">
        <f>'Прил 1 ИСТОЧ'!F25</f>
        <v>56.060999999998785</v>
      </c>
      <c r="I21" s="152" t="s">
        <v>365</v>
      </c>
      <c r="J21" s="161">
        <f>H22-D22</f>
        <v>0</v>
      </c>
      <c r="K21" s="162" t="s">
        <v>389</v>
      </c>
      <c r="L21" s="162"/>
      <c r="M21" s="162"/>
    </row>
    <row r="22" spans="1:13" ht="17.25" customHeight="1" hidden="1">
      <c r="A22" s="240" t="s">
        <v>368</v>
      </c>
      <c r="B22" s="241"/>
      <c r="C22" s="241"/>
      <c r="D22" s="153">
        <f>'Прил 1 ИСТОЧ'!D25</f>
        <v>56.060999999998785</v>
      </c>
      <c r="E22" s="240" t="s">
        <v>364</v>
      </c>
      <c r="F22" s="240"/>
      <c r="G22" s="240"/>
      <c r="H22" s="153">
        <f>'Прил 1 ИСТОЧ'!F25</f>
        <v>56.060999999998785</v>
      </c>
      <c r="I22" s="152" t="s">
        <v>365</v>
      </c>
      <c r="J22" s="160"/>
      <c r="K22" s="160" t="s">
        <v>388</v>
      </c>
      <c r="L22" s="160"/>
      <c r="M22" s="160"/>
    </row>
    <row r="23" spans="1:13" s="156" customFormat="1" ht="12" customHeight="1">
      <c r="A23" s="244"/>
      <c r="B23" s="236"/>
      <c r="C23" s="236"/>
      <c r="D23" s="236"/>
      <c r="E23" s="236"/>
      <c r="F23" s="236"/>
      <c r="G23" s="236"/>
      <c r="H23" s="236"/>
      <c r="I23" s="236"/>
      <c r="J23" s="155"/>
      <c r="K23" s="163"/>
      <c r="L23" s="163"/>
      <c r="M23" s="163"/>
    </row>
    <row r="24" spans="1:13" s="156" customFormat="1" ht="48.75" customHeight="1">
      <c r="A24" s="237" t="s">
        <v>390</v>
      </c>
      <c r="B24" s="237"/>
      <c r="C24" s="237"/>
      <c r="D24" s="237"/>
      <c r="E24" s="237"/>
      <c r="F24" s="237"/>
      <c r="G24" s="237"/>
      <c r="H24" s="237"/>
      <c r="I24" s="237"/>
      <c r="J24" s="1" t="s">
        <v>365</v>
      </c>
      <c r="K24" s="242"/>
      <c r="L24" s="242"/>
      <c r="M24" s="242"/>
    </row>
    <row r="25" spans="1:13" s="156" customFormat="1" ht="17.25" customHeight="1">
      <c r="A25" s="159"/>
      <c r="B25" s="243" t="s">
        <v>366</v>
      </c>
      <c r="C25" s="243"/>
      <c r="D25" s="243"/>
      <c r="E25" s="157">
        <f>'прил 5 ДОХ'!K62</f>
        <v>737.379</v>
      </c>
      <c r="F25" s="243" t="s">
        <v>364</v>
      </c>
      <c r="G25" s="243"/>
      <c r="H25" s="243"/>
      <c r="I25" s="157">
        <f>'прил 5 ДОХ'!M62</f>
        <v>749.1810000000002</v>
      </c>
      <c r="J25" s="164">
        <f>I25-E25</f>
        <v>11.802000000000135</v>
      </c>
      <c r="K25" s="242" t="s">
        <v>370</v>
      </c>
      <c r="L25" s="242"/>
      <c r="M25" s="242"/>
    </row>
    <row r="26" spans="1:13" s="156" customFormat="1" ht="20.25" customHeight="1" hidden="1">
      <c r="A26" s="159"/>
      <c r="B26" s="243" t="s">
        <v>367</v>
      </c>
      <c r="C26" s="243"/>
      <c r="D26" s="243"/>
      <c r="E26" s="157">
        <f>'прил 5 ДОХ'!K63</f>
        <v>297.60999999999996</v>
      </c>
      <c r="F26" s="243" t="s">
        <v>364</v>
      </c>
      <c r="G26" s="243"/>
      <c r="H26" s="243"/>
      <c r="I26" s="157">
        <f>'прил 5 ДОХ'!M63</f>
        <v>297.60999999999996</v>
      </c>
      <c r="J26" s="164">
        <f>I26-E26</f>
        <v>0</v>
      </c>
      <c r="K26" s="242" t="s">
        <v>369</v>
      </c>
      <c r="L26" s="242"/>
      <c r="M26" s="242"/>
    </row>
    <row r="27" spans="1:13" ht="13.5" customHeight="1">
      <c r="A27" s="246"/>
      <c r="B27" s="246"/>
      <c r="C27" s="246"/>
      <c r="D27" s="246"/>
      <c r="E27" s="246"/>
      <c r="F27" s="246"/>
      <c r="G27" s="246"/>
      <c r="H27" s="246"/>
      <c r="I27" s="246"/>
      <c r="J27" s="160"/>
      <c r="K27" s="160"/>
      <c r="L27" s="160"/>
      <c r="M27" s="160"/>
    </row>
    <row r="28" spans="1:13" ht="78.75" customHeight="1">
      <c r="A28" s="237" t="s">
        <v>397</v>
      </c>
      <c r="B28" s="237"/>
      <c r="C28" s="237"/>
      <c r="D28" s="237"/>
      <c r="E28" s="237"/>
      <c r="F28" s="237"/>
      <c r="G28" s="237"/>
      <c r="H28" s="237"/>
      <c r="I28" s="237"/>
      <c r="J28" s="160"/>
      <c r="K28" s="160"/>
      <c r="L28" s="160"/>
      <c r="M28" s="160"/>
    </row>
    <row r="29" spans="1:13" ht="14.25" customHeight="1">
      <c r="A29" s="199"/>
      <c r="B29" s="199"/>
      <c r="C29" s="199"/>
      <c r="D29" s="199"/>
      <c r="E29" s="199"/>
      <c r="F29" s="199"/>
      <c r="G29" s="199"/>
      <c r="H29" s="199"/>
      <c r="I29" s="199"/>
      <c r="J29" s="160"/>
      <c r="K29" s="160"/>
      <c r="L29" s="160"/>
      <c r="M29" s="160"/>
    </row>
    <row r="30" spans="1:13" ht="78.75" customHeight="1">
      <c r="A30" s="237" t="s">
        <v>4</v>
      </c>
      <c r="B30" s="237"/>
      <c r="C30" s="237"/>
      <c r="D30" s="237"/>
      <c r="E30" s="237"/>
      <c r="F30" s="237"/>
      <c r="G30" s="237"/>
      <c r="H30" s="237"/>
      <c r="I30" s="237"/>
      <c r="J30" s="160"/>
      <c r="K30" s="160"/>
      <c r="L30" s="160"/>
      <c r="M30" s="160"/>
    </row>
    <row r="31" spans="1:9" ht="12" customHeight="1">
      <c r="A31" s="245"/>
      <c r="B31" s="234"/>
      <c r="C31" s="234"/>
      <c r="D31" s="234"/>
      <c r="E31" s="234"/>
      <c r="F31" s="234"/>
      <c r="G31" s="234"/>
      <c r="H31" s="234"/>
      <c r="I31" s="234"/>
    </row>
    <row r="32" spans="1:9" ht="66" customHeight="1">
      <c r="A32" s="237" t="s">
        <v>5</v>
      </c>
      <c r="B32" s="234"/>
      <c r="C32" s="234"/>
      <c r="D32" s="234"/>
      <c r="E32" s="234"/>
      <c r="F32" s="234"/>
      <c r="G32" s="234"/>
      <c r="H32" s="234"/>
      <c r="I32" s="234"/>
    </row>
    <row r="33" spans="1:9" ht="13.5" customHeight="1">
      <c r="A33" s="245"/>
      <c r="B33" s="234"/>
      <c r="C33" s="234"/>
      <c r="D33" s="234"/>
      <c r="E33" s="234"/>
      <c r="F33" s="234"/>
      <c r="G33" s="234"/>
      <c r="H33" s="234"/>
      <c r="I33" s="234"/>
    </row>
    <row r="34" spans="1:9" ht="94.5" customHeight="1">
      <c r="A34" s="245" t="s">
        <v>6</v>
      </c>
      <c r="B34" s="234"/>
      <c r="C34" s="234"/>
      <c r="D34" s="234"/>
      <c r="E34" s="234"/>
      <c r="F34" s="234"/>
      <c r="G34" s="234"/>
      <c r="H34" s="234"/>
      <c r="I34" s="234"/>
    </row>
    <row r="35" spans="1:9" ht="13.5" customHeight="1">
      <c r="A35" s="245"/>
      <c r="B35" s="234"/>
      <c r="C35" s="234"/>
      <c r="D35" s="234"/>
      <c r="E35" s="234"/>
      <c r="F35" s="234"/>
      <c r="G35" s="234"/>
      <c r="H35" s="234"/>
      <c r="I35" s="234"/>
    </row>
    <row r="36" spans="1:9" ht="81" customHeight="1">
      <c r="A36" s="245" t="s">
        <v>7</v>
      </c>
      <c r="B36" s="234"/>
      <c r="C36" s="234"/>
      <c r="D36" s="234"/>
      <c r="E36" s="234"/>
      <c r="F36" s="234"/>
      <c r="G36" s="234"/>
      <c r="H36" s="234"/>
      <c r="I36" s="234"/>
    </row>
    <row r="37" spans="1:9" ht="12" customHeight="1">
      <c r="A37" s="245"/>
      <c r="B37" s="234"/>
      <c r="C37" s="234"/>
      <c r="D37" s="234"/>
      <c r="E37" s="234"/>
      <c r="F37" s="234"/>
      <c r="G37" s="234"/>
      <c r="H37" s="234"/>
      <c r="I37" s="234"/>
    </row>
    <row r="38" spans="1:9" ht="123.75" customHeight="1">
      <c r="A38" s="245" t="s">
        <v>8</v>
      </c>
      <c r="B38" s="234"/>
      <c r="C38" s="234"/>
      <c r="D38" s="234"/>
      <c r="E38" s="234"/>
      <c r="F38" s="234"/>
      <c r="G38" s="234"/>
      <c r="H38" s="234"/>
      <c r="I38" s="234"/>
    </row>
    <row r="39" spans="1:9" ht="10.5" customHeight="1">
      <c r="A39" s="158"/>
      <c r="B39" s="151"/>
      <c r="C39" s="151"/>
      <c r="D39" s="151"/>
      <c r="E39" s="151"/>
      <c r="F39" s="151"/>
      <c r="G39" s="151"/>
      <c r="H39" s="151"/>
      <c r="I39" s="151"/>
    </row>
    <row r="40" spans="1:9" ht="111.75" customHeight="1">
      <c r="A40" s="245" t="s">
        <v>9</v>
      </c>
      <c r="B40" s="234"/>
      <c r="C40" s="234"/>
      <c r="D40" s="234"/>
      <c r="E40" s="234"/>
      <c r="F40" s="234"/>
      <c r="G40" s="234"/>
      <c r="H40" s="234"/>
      <c r="I40" s="234"/>
    </row>
    <row r="41" spans="1:9" ht="18.75" customHeight="1">
      <c r="A41" s="158"/>
      <c r="B41" s="151"/>
      <c r="C41" s="151"/>
      <c r="D41" s="151"/>
      <c r="E41" s="151"/>
      <c r="F41" s="151"/>
      <c r="G41" s="151"/>
      <c r="H41" s="151"/>
      <c r="I41" s="151"/>
    </row>
    <row r="42" spans="1:9" ht="29.25" customHeight="1">
      <c r="A42" s="245" t="s">
        <v>10</v>
      </c>
      <c r="B42" s="234"/>
      <c r="C42" s="234"/>
      <c r="D42" s="234"/>
      <c r="E42" s="234"/>
      <c r="F42" s="234"/>
      <c r="G42" s="234"/>
      <c r="H42" s="234"/>
      <c r="I42" s="234"/>
    </row>
    <row r="43" spans="1:9" ht="21" customHeight="1">
      <c r="A43" s="245"/>
      <c r="B43" s="234"/>
      <c r="C43" s="234"/>
      <c r="D43" s="234"/>
      <c r="E43" s="234"/>
      <c r="F43" s="234"/>
      <c r="G43" s="234"/>
      <c r="H43" s="234"/>
      <c r="I43" s="234"/>
    </row>
    <row r="44" spans="1:9" ht="29.25" customHeight="1">
      <c r="A44" s="245" t="s">
        <v>11</v>
      </c>
      <c r="B44" s="234"/>
      <c r="C44" s="234"/>
      <c r="D44" s="234"/>
      <c r="E44" s="234"/>
      <c r="F44" s="234"/>
      <c r="G44" s="234"/>
      <c r="H44" s="234"/>
      <c r="I44" s="234"/>
    </row>
    <row r="45" spans="1:9" ht="21" customHeight="1">
      <c r="A45" s="237"/>
      <c r="B45" s="234"/>
      <c r="C45" s="234"/>
      <c r="D45" s="234"/>
      <c r="E45" s="234"/>
      <c r="F45" s="234"/>
      <c r="G45" s="234"/>
      <c r="H45" s="234"/>
      <c r="I45" s="234"/>
    </row>
    <row r="46" spans="1:9" ht="25.5" customHeight="1">
      <c r="A46" s="237" t="s">
        <v>371</v>
      </c>
      <c r="B46" s="234"/>
      <c r="C46" s="234"/>
      <c r="D46" s="234"/>
      <c r="E46" s="234"/>
      <c r="F46" s="234"/>
      <c r="G46" s="234"/>
      <c r="H46" s="234"/>
      <c r="I46" s="234"/>
    </row>
    <row r="47" spans="1:9" ht="32.25" customHeight="1">
      <c r="A47" s="237" t="s">
        <v>372</v>
      </c>
      <c r="B47" s="234"/>
      <c r="C47" s="234"/>
      <c r="D47" s="234"/>
      <c r="E47" s="234"/>
      <c r="F47" s="234"/>
      <c r="G47" s="234"/>
      <c r="H47" s="234"/>
      <c r="I47" s="234"/>
    </row>
  </sheetData>
  <sheetProtection/>
  <mergeCells count="51">
    <mergeCell ref="A44:I44"/>
    <mergeCell ref="A45:I45"/>
    <mergeCell ref="A46:I46"/>
    <mergeCell ref="A47:I47"/>
    <mergeCell ref="A37:I37"/>
    <mergeCell ref="A38:I38"/>
    <mergeCell ref="A42:I42"/>
    <mergeCell ref="A43:I43"/>
    <mergeCell ref="A40:I40"/>
    <mergeCell ref="A33:I33"/>
    <mergeCell ref="A34:I34"/>
    <mergeCell ref="A35:I35"/>
    <mergeCell ref="A36:I36"/>
    <mergeCell ref="A27:I27"/>
    <mergeCell ref="A28:I28"/>
    <mergeCell ref="A31:I31"/>
    <mergeCell ref="A32:I32"/>
    <mergeCell ref="A30:I30"/>
    <mergeCell ref="K24:M24"/>
    <mergeCell ref="B26:D26"/>
    <mergeCell ref="F26:H26"/>
    <mergeCell ref="K25:M25"/>
    <mergeCell ref="K26:M26"/>
    <mergeCell ref="A23:I23"/>
    <mergeCell ref="A24:I24"/>
    <mergeCell ref="B25:D25"/>
    <mergeCell ref="F25:H25"/>
    <mergeCell ref="A21:C21"/>
    <mergeCell ref="E21:G21"/>
    <mergeCell ref="A22:C22"/>
    <mergeCell ref="E22:G22"/>
    <mergeCell ref="A19:C19"/>
    <mergeCell ref="E19:G19"/>
    <mergeCell ref="A20:C20"/>
    <mergeCell ref="E20:G20"/>
    <mergeCell ref="A16:I16"/>
    <mergeCell ref="A17:I17"/>
    <mergeCell ref="A18:I18"/>
    <mergeCell ref="A12:F12"/>
    <mergeCell ref="A13:F13"/>
    <mergeCell ref="A14:F14"/>
    <mergeCell ref="A15:F15"/>
    <mergeCell ref="A10:I10"/>
    <mergeCell ref="A11:I11"/>
    <mergeCell ref="A1:I1"/>
    <mergeCell ref="A2:I2"/>
    <mergeCell ref="A3:I3"/>
    <mergeCell ref="A5:I5"/>
    <mergeCell ref="A6:I6"/>
    <mergeCell ref="A8:I8"/>
    <mergeCell ref="A9:I9"/>
  </mergeCells>
  <printOptions/>
  <pageMargins left="0.75" right="0.75" top="1" bottom="1" header="0.5" footer="0.5"/>
  <pageSetup horizontalDpi="600" verticalDpi="600" orientation="portrait" paperSize="9" scale="99" r:id="rId1"/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F27"/>
  <sheetViews>
    <sheetView view="pageBreakPreview" zoomScaleSheetLayoutView="100" zoomScalePageLayoutView="0" workbookViewId="0" topLeftCell="A1">
      <selection activeCell="C4" sqref="C4:F4"/>
    </sheetView>
  </sheetViews>
  <sheetFormatPr defaultColWidth="9.00390625" defaultRowHeight="12.75"/>
  <cols>
    <col min="1" max="1" width="5.125" style="5" customWidth="1"/>
    <col min="2" max="2" width="20.75390625" style="6" customWidth="1"/>
    <col min="3" max="3" width="37.375" style="7" customWidth="1"/>
    <col min="4" max="4" width="10.375" style="8" customWidth="1"/>
    <col min="5" max="5" width="6.625" style="209" customWidth="1"/>
    <col min="6" max="6" width="9.625" style="8" customWidth="1"/>
    <col min="7" max="16384" width="9.125" style="7" customWidth="1"/>
  </cols>
  <sheetData>
    <row r="1" spans="3:6" ht="15.75">
      <c r="C1" s="247" t="s">
        <v>28</v>
      </c>
      <c r="D1" s="247"/>
      <c r="E1" s="247"/>
      <c r="F1" s="247"/>
    </row>
    <row r="2" spans="3:6" ht="16.5" customHeight="1">
      <c r="C2" s="248" t="s">
        <v>165</v>
      </c>
      <c r="D2" s="248"/>
      <c r="E2" s="248"/>
      <c r="F2" s="248"/>
    </row>
    <row r="3" spans="3:6" ht="16.5" customHeight="1">
      <c r="C3" s="248" t="s">
        <v>164</v>
      </c>
      <c r="D3" s="248"/>
      <c r="E3" s="248"/>
      <c r="F3" s="248"/>
    </row>
    <row r="4" spans="3:6" ht="15.75">
      <c r="C4" s="249" t="s">
        <v>403</v>
      </c>
      <c r="D4" s="249"/>
      <c r="E4" s="249"/>
      <c r="F4" s="249"/>
    </row>
    <row r="5" spans="3:6" ht="15.75">
      <c r="C5" s="252"/>
      <c r="D5" s="252"/>
      <c r="E5" s="252"/>
      <c r="F5" s="252"/>
    </row>
    <row r="6" spans="1:6" s="3" customFormat="1" ht="12.75" customHeight="1">
      <c r="A6" s="1"/>
      <c r="B6" s="2"/>
      <c r="C6" s="247" t="s">
        <v>28</v>
      </c>
      <c r="D6" s="247"/>
      <c r="E6" s="247"/>
      <c r="F6" s="247"/>
    </row>
    <row r="7" spans="1:6" s="3" customFormat="1" ht="12.75" customHeight="1">
      <c r="A7" s="1"/>
      <c r="B7" s="2"/>
      <c r="C7" s="248" t="s">
        <v>165</v>
      </c>
      <c r="D7" s="248"/>
      <c r="E7" s="248"/>
      <c r="F7" s="248"/>
    </row>
    <row r="8" spans="1:6" s="3" customFormat="1" ht="12.75" customHeight="1">
      <c r="A8" s="1"/>
      <c r="B8" s="2"/>
      <c r="C8" s="248" t="s">
        <v>164</v>
      </c>
      <c r="D8" s="248"/>
      <c r="E8" s="248"/>
      <c r="F8" s="248"/>
    </row>
    <row r="9" spans="1:6" s="3" customFormat="1" ht="12.75" customHeight="1">
      <c r="A9" s="1"/>
      <c r="B9" s="4"/>
      <c r="C9" s="249" t="s">
        <v>289</v>
      </c>
      <c r="D9" s="249"/>
      <c r="E9" s="249"/>
      <c r="F9" s="249"/>
    </row>
    <row r="11" spans="1:6" ht="35.25" customHeight="1">
      <c r="A11" s="253" t="s">
        <v>253</v>
      </c>
      <c r="B11" s="253"/>
      <c r="C11" s="253"/>
      <c r="D11" s="253"/>
      <c r="E11" s="3"/>
      <c r="F11" s="7"/>
    </row>
    <row r="12" spans="1:6" s="3" customFormat="1" ht="12.75">
      <c r="A12" s="9"/>
      <c r="B12" s="9"/>
      <c r="C12" s="9"/>
      <c r="D12" s="9"/>
      <c r="E12" s="9"/>
      <c r="F12" s="9"/>
    </row>
    <row r="13" spans="1:6" s="13" customFormat="1" ht="15.75">
      <c r="A13" s="10"/>
      <c r="B13" s="11"/>
      <c r="C13" s="11"/>
      <c r="D13" s="12"/>
      <c r="E13" s="12"/>
      <c r="F13" s="12" t="s">
        <v>12</v>
      </c>
    </row>
    <row r="14" spans="1:6" s="16" customFormat="1" ht="96.75" customHeight="1">
      <c r="A14" s="14" t="s">
        <v>13</v>
      </c>
      <c r="B14" s="15" t="s">
        <v>14</v>
      </c>
      <c r="C14" s="15" t="s">
        <v>15</v>
      </c>
      <c r="D14" s="251" t="s">
        <v>117</v>
      </c>
      <c r="E14" s="251" t="s">
        <v>373</v>
      </c>
      <c r="F14" s="251" t="s">
        <v>374</v>
      </c>
    </row>
    <row r="15" spans="1:6" s="19" customFormat="1" ht="21.75" customHeight="1">
      <c r="A15" s="17"/>
      <c r="B15" s="18" t="s">
        <v>16</v>
      </c>
      <c r="C15" s="18" t="s">
        <v>17</v>
      </c>
      <c r="D15" s="251"/>
      <c r="E15" s="251"/>
      <c r="F15" s="251"/>
    </row>
    <row r="16" spans="1:6" s="22" customFormat="1" ht="31.5">
      <c r="A16" s="23">
        <v>1</v>
      </c>
      <c r="B16" s="24" t="s">
        <v>29</v>
      </c>
      <c r="C16" s="21" t="s">
        <v>18</v>
      </c>
      <c r="D16" s="25">
        <f>D21+D17</f>
        <v>56.060999999998785</v>
      </c>
      <c r="E16" s="208">
        <f>E21+E17</f>
        <v>0</v>
      </c>
      <c r="F16" s="25">
        <f>F21+F17</f>
        <v>56.060999999998785</v>
      </c>
    </row>
    <row r="17" spans="1:6" s="22" customFormat="1" ht="31.5">
      <c r="A17" s="23">
        <f aca="true" t="shared" si="0" ref="A17:A24">A16+1</f>
        <v>2</v>
      </c>
      <c r="B17" s="20" t="s">
        <v>30</v>
      </c>
      <c r="C17" s="21" t="s">
        <v>19</v>
      </c>
      <c r="D17" s="25">
        <f>D18</f>
        <v>-4982.06</v>
      </c>
      <c r="E17" s="208">
        <f aca="true" t="shared" si="1" ref="E17:F19">E18</f>
        <v>-78.68</v>
      </c>
      <c r="F17" s="25">
        <f t="shared" si="1"/>
        <v>-5060.740000000001</v>
      </c>
    </row>
    <row r="18" spans="1:6" s="22" customFormat="1" ht="31.5">
      <c r="A18" s="23">
        <f t="shared" si="0"/>
        <v>3</v>
      </c>
      <c r="B18" s="20" t="s">
        <v>31</v>
      </c>
      <c r="C18" s="21" t="s">
        <v>20</v>
      </c>
      <c r="D18" s="25">
        <f>D19</f>
        <v>-4982.06</v>
      </c>
      <c r="E18" s="208">
        <f t="shared" si="1"/>
        <v>-78.68</v>
      </c>
      <c r="F18" s="25">
        <f t="shared" si="1"/>
        <v>-5060.740000000001</v>
      </c>
    </row>
    <row r="19" spans="1:6" s="22" customFormat="1" ht="31.5">
      <c r="A19" s="23">
        <f t="shared" si="0"/>
        <v>4</v>
      </c>
      <c r="B19" s="20" t="s">
        <v>32</v>
      </c>
      <c r="C19" s="21" t="s">
        <v>21</v>
      </c>
      <c r="D19" s="25">
        <f>D20</f>
        <v>-4982.06</v>
      </c>
      <c r="E19" s="208">
        <f t="shared" si="1"/>
        <v>-78.68</v>
      </c>
      <c r="F19" s="25">
        <f t="shared" si="1"/>
        <v>-5060.740000000001</v>
      </c>
    </row>
    <row r="20" spans="1:6" s="22" customFormat="1" ht="31.5">
      <c r="A20" s="23">
        <f t="shared" si="0"/>
        <v>5</v>
      </c>
      <c r="B20" s="20" t="s">
        <v>33</v>
      </c>
      <c r="C20" s="21" t="s">
        <v>26</v>
      </c>
      <c r="D20" s="25">
        <f>-'прил 5 ДОХ'!K61</f>
        <v>-4982.06</v>
      </c>
      <c r="E20" s="208">
        <f>-'прил 5 ДОХ'!L61</f>
        <v>-78.68</v>
      </c>
      <c r="F20" s="25">
        <f>D20+E20</f>
        <v>-5060.740000000001</v>
      </c>
    </row>
    <row r="21" spans="1:6" s="22" customFormat="1" ht="31.5">
      <c r="A21" s="23">
        <f t="shared" si="0"/>
        <v>6</v>
      </c>
      <c r="B21" s="20" t="s">
        <v>34</v>
      </c>
      <c r="C21" s="21" t="s">
        <v>22</v>
      </c>
      <c r="D21" s="25">
        <f>D22</f>
        <v>5038.120999999999</v>
      </c>
      <c r="E21" s="208">
        <f aca="true" t="shared" si="2" ref="E21:F23">E22</f>
        <v>78.68</v>
      </c>
      <c r="F21" s="25">
        <f t="shared" si="2"/>
        <v>5116.8009999999995</v>
      </c>
    </row>
    <row r="22" spans="1:6" s="22" customFormat="1" ht="31.5">
      <c r="A22" s="23">
        <f t="shared" si="0"/>
        <v>7</v>
      </c>
      <c r="B22" s="20" t="s">
        <v>35</v>
      </c>
      <c r="C22" s="21" t="s">
        <v>23</v>
      </c>
      <c r="D22" s="25">
        <f>D23</f>
        <v>5038.120999999999</v>
      </c>
      <c r="E22" s="208">
        <f t="shared" si="2"/>
        <v>78.68</v>
      </c>
      <c r="F22" s="25">
        <f t="shared" si="2"/>
        <v>5116.8009999999995</v>
      </c>
    </row>
    <row r="23" spans="1:6" s="22" customFormat="1" ht="31.5">
      <c r="A23" s="23">
        <f t="shared" si="0"/>
        <v>8</v>
      </c>
      <c r="B23" s="20" t="s">
        <v>36</v>
      </c>
      <c r="C23" s="21" t="s">
        <v>24</v>
      </c>
      <c r="D23" s="25">
        <f>D24</f>
        <v>5038.120999999999</v>
      </c>
      <c r="E23" s="208">
        <f t="shared" si="2"/>
        <v>78.68</v>
      </c>
      <c r="F23" s="25">
        <f t="shared" si="2"/>
        <v>5116.8009999999995</v>
      </c>
    </row>
    <row r="24" spans="1:6" s="22" customFormat="1" ht="47.25">
      <c r="A24" s="23">
        <f t="shared" si="0"/>
        <v>9</v>
      </c>
      <c r="B24" s="20" t="s">
        <v>37</v>
      </c>
      <c r="C24" s="21" t="s">
        <v>27</v>
      </c>
      <c r="D24" s="25">
        <f>'прил 9 ВЕДОМ 2014'!G101</f>
        <v>5038.120999999999</v>
      </c>
      <c r="E24" s="208">
        <f>'прил 9 ВЕДОМ 2014'!H101</f>
        <v>78.68</v>
      </c>
      <c r="F24" s="25">
        <f>D24+E24</f>
        <v>5116.8009999999995</v>
      </c>
    </row>
    <row r="25" spans="1:6" s="22" customFormat="1" ht="18.75">
      <c r="A25" s="250" t="s">
        <v>25</v>
      </c>
      <c r="B25" s="250"/>
      <c r="C25" s="250"/>
      <c r="D25" s="26">
        <f>D16</f>
        <v>56.060999999998785</v>
      </c>
      <c r="E25" s="208">
        <f>E16</f>
        <v>0</v>
      </c>
      <c r="F25" s="26">
        <f>F16</f>
        <v>56.060999999998785</v>
      </c>
    </row>
    <row r="26" spans="4:6" ht="16.5" customHeight="1">
      <c r="D26" s="211">
        <v>56.06</v>
      </c>
      <c r="F26" s="210">
        <v>56.06</v>
      </c>
    </row>
    <row r="27" spans="4:6" ht="15.75">
      <c r="D27" s="210">
        <f>D26-D25</f>
        <v>-0.0009999999987826413</v>
      </c>
      <c r="E27" s="210">
        <f>E26-E25</f>
        <v>0</v>
      </c>
      <c r="F27" s="210">
        <f>F26-F25</f>
        <v>-0.0009999999987826413</v>
      </c>
    </row>
  </sheetData>
  <sheetProtection/>
  <mergeCells count="14">
    <mergeCell ref="A25:C25"/>
    <mergeCell ref="D14:D15"/>
    <mergeCell ref="E14:E15"/>
    <mergeCell ref="F14:F15"/>
    <mergeCell ref="C5:F5"/>
    <mergeCell ref="A11:D11"/>
    <mergeCell ref="C6:F6"/>
    <mergeCell ref="C7:F7"/>
    <mergeCell ref="C8:F8"/>
    <mergeCell ref="C9:F9"/>
    <mergeCell ref="C1:F1"/>
    <mergeCell ref="C2:F2"/>
    <mergeCell ref="C3:F3"/>
    <mergeCell ref="C4:F4"/>
  </mergeCells>
  <conditionalFormatting sqref="D14:F14">
    <cfRule type="cellIs" priority="1" dxfId="6" operator="equal" stopIfTrue="1">
      <formula>0</formula>
    </cfRule>
  </conditionalFormatting>
  <printOptions/>
  <pageMargins left="1.02" right="0.1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150" zoomScaleSheetLayoutView="150" zoomScalePageLayoutView="0" workbookViewId="0" topLeftCell="A20">
      <selection activeCell="F5" sqref="F5:H5"/>
    </sheetView>
  </sheetViews>
  <sheetFormatPr defaultColWidth="9.00390625" defaultRowHeight="12.75"/>
  <cols>
    <col min="1" max="1" width="6.125" style="101" customWidth="1"/>
    <col min="2" max="2" width="6.375" style="0" customWidth="1"/>
    <col min="3" max="3" width="25.875" style="0" customWidth="1"/>
    <col min="4" max="4" width="9.125" style="45" customWidth="1"/>
    <col min="5" max="6" width="8.375" style="45" customWidth="1"/>
    <col min="7" max="7" width="7.625" style="45" customWidth="1"/>
    <col min="8" max="8" width="23.125" style="45" customWidth="1"/>
    <col min="9" max="9" width="22.875" style="0" customWidth="1"/>
  </cols>
  <sheetData>
    <row r="1" spans="6:8" ht="12.75" customHeight="1" hidden="1">
      <c r="F1" s="294"/>
      <c r="G1" s="294"/>
      <c r="H1" s="294"/>
    </row>
    <row r="2" spans="6:9" ht="12.75" customHeight="1">
      <c r="F2" s="296" t="s">
        <v>94</v>
      </c>
      <c r="G2" s="296"/>
      <c r="H2" s="296"/>
      <c r="I2" s="203"/>
    </row>
    <row r="3" spans="6:9" ht="12.75" customHeight="1">
      <c r="F3" s="294" t="s">
        <v>165</v>
      </c>
      <c r="G3" s="294"/>
      <c r="H3" s="294"/>
      <c r="I3" s="49"/>
    </row>
    <row r="4" spans="6:9" ht="12.75" customHeight="1">
      <c r="F4" s="294" t="s">
        <v>164</v>
      </c>
      <c r="G4" s="294"/>
      <c r="H4" s="294"/>
      <c r="I4" s="49"/>
    </row>
    <row r="5" spans="6:9" ht="12.75" customHeight="1">
      <c r="F5" s="297" t="s">
        <v>403</v>
      </c>
      <c r="G5" s="297"/>
      <c r="H5" s="297"/>
      <c r="I5" s="204"/>
    </row>
    <row r="6" spans="6:8" ht="12.75" customHeight="1">
      <c r="F6" s="295" t="s">
        <v>114</v>
      </c>
      <c r="G6" s="295"/>
      <c r="H6" s="295"/>
    </row>
    <row r="7" spans="6:8" ht="12.75" customHeight="1">
      <c r="F7" s="294" t="s">
        <v>165</v>
      </c>
      <c r="G7" s="294"/>
      <c r="H7" s="294"/>
    </row>
    <row r="8" spans="6:8" ht="12" customHeight="1">
      <c r="F8" s="294" t="s">
        <v>164</v>
      </c>
      <c r="G8" s="294"/>
      <c r="H8" s="294"/>
    </row>
    <row r="9" spans="6:8" ht="12.75" customHeight="1">
      <c r="F9" s="294" t="s">
        <v>289</v>
      </c>
      <c r="G9" s="294"/>
      <c r="H9" s="294"/>
    </row>
    <row r="10" spans="6:8" ht="12.75" hidden="1">
      <c r="F10" s="46"/>
      <c r="G10" s="47"/>
      <c r="H10" s="47"/>
    </row>
    <row r="11" ht="12.75" hidden="1"/>
    <row r="12" spans="3:8" ht="19.5" customHeight="1">
      <c r="C12" s="291" t="s">
        <v>96</v>
      </c>
      <c r="D12" s="292"/>
      <c r="E12" s="292"/>
      <c r="F12" s="292"/>
      <c r="G12" s="292"/>
      <c r="H12" s="293"/>
    </row>
    <row r="13" spans="3:8" ht="14.25" customHeight="1" thickBot="1">
      <c r="C13" s="291" t="s">
        <v>224</v>
      </c>
      <c r="D13" s="292"/>
      <c r="E13" s="292"/>
      <c r="F13" s="292"/>
      <c r="G13" s="292"/>
      <c r="H13" s="86"/>
    </row>
    <row r="14" ht="12.75" hidden="1"/>
    <row r="15" spans="7:8" ht="12.75" customHeight="1" hidden="1">
      <c r="G15" s="276"/>
      <c r="H15" s="276"/>
    </row>
    <row r="16" ht="12.75" hidden="1"/>
    <row r="17" spans="1:8" s="45" customFormat="1" ht="22.5" customHeight="1">
      <c r="A17" s="289" t="s">
        <v>13</v>
      </c>
      <c r="B17" s="277" t="s">
        <v>97</v>
      </c>
      <c r="C17" s="278"/>
      <c r="D17" s="279" t="s">
        <v>98</v>
      </c>
      <c r="E17" s="280"/>
      <c r="F17" s="280"/>
      <c r="G17" s="280"/>
      <c r="H17" s="281"/>
    </row>
    <row r="18" spans="1:8" s="45" customFormat="1" ht="9" customHeight="1" thickBot="1">
      <c r="A18" s="290"/>
      <c r="B18" s="205">
        <v>1</v>
      </c>
      <c r="C18" s="206">
        <v>2</v>
      </c>
      <c r="D18" s="282">
        <v>3</v>
      </c>
      <c r="E18" s="283"/>
      <c r="F18" s="283"/>
      <c r="G18" s="283"/>
      <c r="H18" s="284"/>
    </row>
    <row r="19" spans="1:8" ht="13.5" thickBot="1">
      <c r="A19" s="207"/>
      <c r="B19" s="285" t="s">
        <v>99</v>
      </c>
      <c r="C19" s="285"/>
      <c r="D19" s="285"/>
      <c r="E19" s="285"/>
      <c r="F19" s="285"/>
      <c r="G19" s="285"/>
      <c r="H19" s="285"/>
    </row>
    <row r="20" spans="1:8" ht="49.5" customHeight="1">
      <c r="A20" s="93">
        <v>1</v>
      </c>
      <c r="B20" s="102" t="s">
        <v>65</v>
      </c>
      <c r="C20" s="91" t="s">
        <v>317</v>
      </c>
      <c r="D20" s="286" t="s">
        <v>100</v>
      </c>
      <c r="E20" s="287"/>
      <c r="F20" s="287"/>
      <c r="G20" s="287"/>
      <c r="H20" s="288"/>
    </row>
    <row r="21" spans="1:9" ht="30.75" customHeight="1">
      <c r="A21" s="93">
        <f>A20+1</f>
        <v>2</v>
      </c>
      <c r="B21" s="102" t="s">
        <v>65</v>
      </c>
      <c r="C21" s="91" t="s">
        <v>290</v>
      </c>
      <c r="D21" s="286" t="s">
        <v>304</v>
      </c>
      <c r="E21" s="287"/>
      <c r="F21" s="287"/>
      <c r="G21" s="287"/>
      <c r="H21" s="288"/>
      <c r="I21" s="139"/>
    </row>
    <row r="22" spans="1:8" ht="30.75" customHeight="1">
      <c r="A22" s="93">
        <f aca="true" t="shared" si="0" ref="A22:A40">A21+1</f>
        <v>3</v>
      </c>
      <c r="B22" s="102" t="s">
        <v>65</v>
      </c>
      <c r="C22" s="91" t="s">
        <v>291</v>
      </c>
      <c r="D22" s="286" t="s">
        <v>302</v>
      </c>
      <c r="E22" s="287"/>
      <c r="F22" s="287"/>
      <c r="G22" s="287"/>
      <c r="H22" s="288"/>
    </row>
    <row r="23" spans="1:8" ht="30.75" customHeight="1">
      <c r="A23" s="93">
        <f t="shared" si="0"/>
        <v>4</v>
      </c>
      <c r="B23" s="102" t="s">
        <v>65</v>
      </c>
      <c r="C23" s="91" t="s">
        <v>292</v>
      </c>
      <c r="D23" s="286" t="s">
        <v>313</v>
      </c>
      <c r="E23" s="287"/>
      <c r="F23" s="287"/>
      <c r="G23" s="287"/>
      <c r="H23" s="288"/>
    </row>
    <row r="24" spans="1:8" ht="30.75" customHeight="1">
      <c r="A24" s="93">
        <f t="shared" si="0"/>
        <v>5</v>
      </c>
      <c r="B24" s="102" t="s">
        <v>65</v>
      </c>
      <c r="C24" s="91" t="s">
        <v>293</v>
      </c>
      <c r="D24" s="286" t="s">
        <v>305</v>
      </c>
      <c r="E24" s="287"/>
      <c r="F24" s="287"/>
      <c r="G24" s="287"/>
      <c r="H24" s="288"/>
    </row>
    <row r="25" spans="1:8" ht="30.75" customHeight="1">
      <c r="A25" s="93">
        <f t="shared" si="0"/>
        <v>6</v>
      </c>
      <c r="B25" s="102" t="s">
        <v>65</v>
      </c>
      <c r="C25" s="91" t="s">
        <v>294</v>
      </c>
      <c r="D25" s="286" t="s">
        <v>303</v>
      </c>
      <c r="E25" s="287"/>
      <c r="F25" s="287"/>
      <c r="G25" s="287"/>
      <c r="H25" s="288"/>
    </row>
    <row r="26" spans="1:8" ht="30.75" customHeight="1">
      <c r="A26" s="93">
        <f t="shared" si="0"/>
        <v>7</v>
      </c>
      <c r="B26" s="102" t="s">
        <v>65</v>
      </c>
      <c r="C26" s="91" t="s">
        <v>295</v>
      </c>
      <c r="D26" s="286" t="s">
        <v>309</v>
      </c>
      <c r="E26" s="287"/>
      <c r="F26" s="287"/>
      <c r="G26" s="287"/>
      <c r="H26" s="288"/>
    </row>
    <row r="27" spans="1:8" ht="30.75" customHeight="1">
      <c r="A27" s="93">
        <f t="shared" si="0"/>
        <v>8</v>
      </c>
      <c r="B27" s="102" t="s">
        <v>65</v>
      </c>
      <c r="C27" s="91" t="s">
        <v>296</v>
      </c>
      <c r="D27" s="286" t="s">
        <v>306</v>
      </c>
      <c r="E27" s="287"/>
      <c r="F27" s="287"/>
      <c r="G27" s="287"/>
      <c r="H27" s="288"/>
    </row>
    <row r="28" spans="1:8" ht="30.75" customHeight="1">
      <c r="A28" s="93">
        <f t="shared" si="0"/>
        <v>9</v>
      </c>
      <c r="B28" s="102" t="s">
        <v>65</v>
      </c>
      <c r="C28" s="91" t="s">
        <v>297</v>
      </c>
      <c r="D28" s="286" t="s">
        <v>307</v>
      </c>
      <c r="E28" s="287"/>
      <c r="F28" s="287"/>
      <c r="G28" s="287"/>
      <c r="H28" s="288"/>
    </row>
    <row r="29" spans="1:8" ht="30.75" customHeight="1">
      <c r="A29" s="93">
        <f t="shared" si="0"/>
        <v>10</v>
      </c>
      <c r="B29" s="102" t="s">
        <v>65</v>
      </c>
      <c r="C29" s="91" t="s">
        <v>298</v>
      </c>
      <c r="D29" s="286" t="s">
        <v>308</v>
      </c>
      <c r="E29" s="287"/>
      <c r="F29" s="287"/>
      <c r="G29" s="287"/>
      <c r="H29" s="288"/>
    </row>
    <row r="30" spans="1:8" ht="30.75" customHeight="1">
      <c r="A30" s="93">
        <f t="shared" si="0"/>
        <v>11</v>
      </c>
      <c r="B30" s="102" t="s">
        <v>65</v>
      </c>
      <c r="C30" s="91" t="s">
        <v>299</v>
      </c>
      <c r="D30" s="286" t="s">
        <v>310</v>
      </c>
      <c r="E30" s="287"/>
      <c r="F30" s="287"/>
      <c r="G30" s="287"/>
      <c r="H30" s="288"/>
    </row>
    <row r="31" spans="1:8" ht="30.75" customHeight="1">
      <c r="A31" s="93">
        <f t="shared" si="0"/>
        <v>12</v>
      </c>
      <c r="B31" s="102" t="s">
        <v>65</v>
      </c>
      <c r="C31" s="91" t="s">
        <v>300</v>
      </c>
      <c r="D31" s="286" t="s">
        <v>311</v>
      </c>
      <c r="E31" s="287"/>
      <c r="F31" s="287"/>
      <c r="G31" s="287"/>
      <c r="H31" s="288"/>
    </row>
    <row r="32" spans="1:8" ht="30.75" customHeight="1">
      <c r="A32" s="93">
        <f t="shared" si="0"/>
        <v>13</v>
      </c>
      <c r="B32" s="102" t="s">
        <v>65</v>
      </c>
      <c r="C32" s="91" t="s">
        <v>301</v>
      </c>
      <c r="D32" s="286" t="s">
        <v>312</v>
      </c>
      <c r="E32" s="287"/>
      <c r="F32" s="287"/>
      <c r="G32" s="287"/>
      <c r="H32" s="288"/>
    </row>
    <row r="33" spans="1:8" ht="33.75" customHeight="1">
      <c r="A33" s="93">
        <f t="shared" si="0"/>
        <v>14</v>
      </c>
      <c r="B33" s="103" t="s">
        <v>65</v>
      </c>
      <c r="C33" s="70" t="s">
        <v>101</v>
      </c>
      <c r="D33" s="271" t="s">
        <v>102</v>
      </c>
      <c r="E33" s="272"/>
      <c r="F33" s="272"/>
      <c r="G33" s="272"/>
      <c r="H33" s="273"/>
    </row>
    <row r="34" spans="1:8" s="48" customFormat="1" ht="23.25" customHeight="1">
      <c r="A34" s="93">
        <f t="shared" si="0"/>
        <v>15</v>
      </c>
      <c r="B34" s="103" t="s">
        <v>65</v>
      </c>
      <c r="C34" s="70" t="s">
        <v>103</v>
      </c>
      <c r="D34" s="271" t="s">
        <v>104</v>
      </c>
      <c r="E34" s="272"/>
      <c r="F34" s="272"/>
      <c r="G34" s="272"/>
      <c r="H34" s="273"/>
    </row>
    <row r="35" spans="1:8" ht="24.75" customHeight="1">
      <c r="A35" s="93">
        <f t="shared" si="0"/>
        <v>16</v>
      </c>
      <c r="B35" s="103" t="s">
        <v>65</v>
      </c>
      <c r="C35" s="70" t="s">
        <v>105</v>
      </c>
      <c r="D35" s="271" t="s">
        <v>106</v>
      </c>
      <c r="E35" s="272"/>
      <c r="F35" s="272"/>
      <c r="G35" s="272"/>
      <c r="H35" s="273"/>
    </row>
    <row r="36" spans="1:8" ht="33.75" customHeight="1">
      <c r="A36" s="93">
        <f t="shared" si="0"/>
        <v>17</v>
      </c>
      <c r="B36" s="103" t="s">
        <v>65</v>
      </c>
      <c r="C36" s="92" t="s">
        <v>107</v>
      </c>
      <c r="D36" s="265" t="s">
        <v>108</v>
      </c>
      <c r="E36" s="266"/>
      <c r="F36" s="266"/>
      <c r="G36" s="266"/>
      <c r="H36" s="267"/>
    </row>
    <row r="37" spans="1:8" ht="26.25" customHeight="1">
      <c r="A37" s="93">
        <f t="shared" si="0"/>
        <v>18</v>
      </c>
      <c r="B37" s="103" t="s">
        <v>65</v>
      </c>
      <c r="C37" s="70" t="s">
        <v>109</v>
      </c>
      <c r="D37" s="265" t="s">
        <v>110</v>
      </c>
      <c r="E37" s="266"/>
      <c r="F37" s="266"/>
      <c r="G37" s="266"/>
      <c r="H37" s="267"/>
    </row>
    <row r="38" spans="1:8" ht="45.75" customHeight="1">
      <c r="A38" s="93">
        <f t="shared" si="0"/>
        <v>19</v>
      </c>
      <c r="B38" s="103" t="s">
        <v>65</v>
      </c>
      <c r="C38" s="70" t="s">
        <v>111</v>
      </c>
      <c r="D38" s="265" t="s">
        <v>112</v>
      </c>
      <c r="E38" s="266"/>
      <c r="F38" s="266"/>
      <c r="G38" s="266"/>
      <c r="H38" s="267"/>
    </row>
    <row r="39" spans="1:8" ht="30" customHeight="1">
      <c r="A39" s="93">
        <f t="shared" si="0"/>
        <v>20</v>
      </c>
      <c r="B39" s="103" t="s">
        <v>65</v>
      </c>
      <c r="C39" s="70" t="s">
        <v>113</v>
      </c>
      <c r="D39" s="265" t="s">
        <v>92</v>
      </c>
      <c r="E39" s="266"/>
      <c r="F39" s="266"/>
      <c r="G39" s="266"/>
      <c r="H39" s="267"/>
    </row>
    <row r="40" spans="1:8" ht="29.25" customHeight="1">
      <c r="A40" s="93">
        <f t="shared" si="0"/>
        <v>21</v>
      </c>
      <c r="B40" s="103" t="s">
        <v>65</v>
      </c>
      <c r="C40" s="100" t="s">
        <v>221</v>
      </c>
      <c r="D40" s="265" t="s">
        <v>225</v>
      </c>
      <c r="E40" s="266"/>
      <c r="F40" s="266"/>
      <c r="G40" s="266"/>
      <c r="H40" s="267"/>
    </row>
    <row r="41" spans="1:8" ht="21.75" customHeight="1">
      <c r="A41" s="93">
        <f>A40+1</f>
        <v>22</v>
      </c>
      <c r="B41" s="103" t="s">
        <v>65</v>
      </c>
      <c r="C41" s="100" t="s">
        <v>222</v>
      </c>
      <c r="D41" s="265" t="s">
        <v>95</v>
      </c>
      <c r="E41" s="266"/>
      <c r="F41" s="266"/>
      <c r="G41" s="266"/>
      <c r="H41" s="267"/>
    </row>
    <row r="42" spans="1:8" ht="54.75" customHeight="1">
      <c r="A42" s="93">
        <v>23</v>
      </c>
      <c r="B42" s="103" t="s">
        <v>65</v>
      </c>
      <c r="C42" s="200" t="s">
        <v>400</v>
      </c>
      <c r="D42" s="265" t="s">
        <v>401</v>
      </c>
      <c r="E42" s="274"/>
      <c r="F42" s="274"/>
      <c r="G42" s="274"/>
      <c r="H42" s="275"/>
    </row>
    <row r="43" spans="1:8" ht="21.75" customHeight="1" thickBot="1">
      <c r="A43" s="93">
        <v>24</v>
      </c>
      <c r="B43" s="103" t="s">
        <v>65</v>
      </c>
      <c r="C43" s="100" t="s">
        <v>223</v>
      </c>
      <c r="D43" s="271" t="s">
        <v>226</v>
      </c>
      <c r="E43" s="272"/>
      <c r="F43" s="272"/>
      <c r="G43" s="272"/>
      <c r="H43" s="273"/>
    </row>
    <row r="44" spans="1:8" ht="12.75">
      <c r="A44" s="141"/>
      <c r="B44" s="268"/>
      <c r="C44" s="268"/>
      <c r="D44" s="268"/>
      <c r="E44" s="268"/>
      <c r="F44" s="268"/>
      <c r="G44" s="268"/>
      <c r="H44" s="268"/>
    </row>
    <row r="45" spans="1:8" s="144" customFormat="1" ht="16.5" customHeight="1">
      <c r="A45" s="50"/>
      <c r="B45" s="142"/>
      <c r="C45" s="143"/>
      <c r="D45" s="263"/>
      <c r="E45" s="264"/>
      <c r="F45" s="264"/>
      <c r="G45" s="264"/>
      <c r="H45" s="264"/>
    </row>
    <row r="46" spans="1:9" s="202" customFormat="1" ht="61.5" customHeight="1">
      <c r="A46" s="201"/>
      <c r="B46" s="269"/>
      <c r="C46" s="270"/>
      <c r="D46" s="270"/>
      <c r="E46" s="263"/>
      <c r="F46" s="264"/>
      <c r="G46" s="264"/>
      <c r="H46" s="264"/>
      <c r="I46" s="264"/>
    </row>
    <row r="47" spans="1:8" s="144" customFormat="1" ht="16.5" customHeight="1">
      <c r="A47" s="50"/>
      <c r="B47" s="145"/>
      <c r="C47" s="140"/>
      <c r="D47" s="263"/>
      <c r="E47" s="264"/>
      <c r="F47" s="264"/>
      <c r="G47" s="264"/>
      <c r="H47" s="264"/>
    </row>
    <row r="48" spans="1:8" s="144" customFormat="1" ht="16.5" customHeight="1">
      <c r="A48" s="50"/>
      <c r="B48" s="145"/>
      <c r="C48" s="140"/>
      <c r="D48" s="256"/>
      <c r="E48" s="257"/>
      <c r="F48" s="257"/>
      <c r="G48" s="257"/>
      <c r="H48" s="257"/>
    </row>
    <row r="49" spans="1:8" s="144" customFormat="1" ht="16.5" customHeight="1">
      <c r="A49" s="50"/>
      <c r="B49" s="258"/>
      <c r="C49" s="259"/>
      <c r="D49" s="259"/>
      <c r="E49" s="259"/>
      <c r="F49" s="259"/>
      <c r="G49" s="259"/>
      <c r="H49" s="260"/>
    </row>
    <row r="50" spans="1:8" s="144" customFormat="1" ht="15.75">
      <c r="A50" s="50"/>
      <c r="B50" s="254"/>
      <c r="C50" s="254"/>
      <c r="D50" s="254"/>
      <c r="E50" s="254"/>
      <c r="F50" s="254"/>
      <c r="G50" s="254"/>
      <c r="H50" s="261"/>
    </row>
    <row r="51" spans="2:8" ht="21.75" customHeight="1">
      <c r="B51" s="258"/>
      <c r="C51" s="258"/>
      <c r="D51" s="258"/>
      <c r="E51" s="258"/>
      <c r="F51" s="258"/>
      <c r="G51" s="258"/>
      <c r="H51" s="262"/>
    </row>
    <row r="52" spans="2:8" ht="15.75">
      <c r="B52" s="254"/>
      <c r="C52" s="254"/>
      <c r="D52" s="254"/>
      <c r="E52" s="254"/>
      <c r="F52" s="254"/>
      <c r="G52" s="254"/>
      <c r="H52" s="255"/>
    </row>
    <row r="53" spans="2:8" ht="15.75">
      <c r="B53" s="254"/>
      <c r="C53" s="254"/>
      <c r="D53" s="254"/>
      <c r="E53" s="254"/>
      <c r="F53" s="254"/>
      <c r="G53" s="254"/>
      <c r="H53" s="255"/>
    </row>
    <row r="54" spans="2:8" ht="15.75">
      <c r="B54" s="254"/>
      <c r="C54" s="254"/>
      <c r="D54" s="254"/>
      <c r="E54" s="254"/>
      <c r="F54" s="254"/>
      <c r="G54" s="254"/>
      <c r="H54" s="255"/>
    </row>
  </sheetData>
  <sheetProtection/>
  <mergeCells count="53">
    <mergeCell ref="F5:H5"/>
    <mergeCell ref="D24:H24"/>
    <mergeCell ref="D25:H25"/>
    <mergeCell ref="D26:H26"/>
    <mergeCell ref="D31:H31"/>
    <mergeCell ref="D32:H32"/>
    <mergeCell ref="D27:H27"/>
    <mergeCell ref="D28:H28"/>
    <mergeCell ref="D29:H29"/>
    <mergeCell ref="D30:H30"/>
    <mergeCell ref="F1:H1"/>
    <mergeCell ref="F6:H6"/>
    <mergeCell ref="F2:H2"/>
    <mergeCell ref="F3:H3"/>
    <mergeCell ref="F4:H4"/>
    <mergeCell ref="A17:A18"/>
    <mergeCell ref="C12:H12"/>
    <mergeCell ref="C13:G13"/>
    <mergeCell ref="F9:H9"/>
    <mergeCell ref="F8:H8"/>
    <mergeCell ref="F7:H7"/>
    <mergeCell ref="D33:H33"/>
    <mergeCell ref="G15:H15"/>
    <mergeCell ref="B17:C17"/>
    <mergeCell ref="D17:H17"/>
    <mergeCell ref="D18:H18"/>
    <mergeCell ref="B19:H19"/>
    <mergeCell ref="D20:H20"/>
    <mergeCell ref="D21:H21"/>
    <mergeCell ref="D22:H22"/>
    <mergeCell ref="D23:H23"/>
    <mergeCell ref="D34:H34"/>
    <mergeCell ref="D35:H35"/>
    <mergeCell ref="D36:H36"/>
    <mergeCell ref="D43:H43"/>
    <mergeCell ref="D37:H37"/>
    <mergeCell ref="D38:H38"/>
    <mergeCell ref="D42:H42"/>
    <mergeCell ref="D47:H47"/>
    <mergeCell ref="D40:H40"/>
    <mergeCell ref="D41:H41"/>
    <mergeCell ref="D39:H39"/>
    <mergeCell ref="B44:H44"/>
    <mergeCell ref="D45:H45"/>
    <mergeCell ref="B46:D46"/>
    <mergeCell ref="E46:I46"/>
    <mergeCell ref="B54:H54"/>
    <mergeCell ref="D48:H48"/>
    <mergeCell ref="B49:H49"/>
    <mergeCell ref="B50:H50"/>
    <mergeCell ref="B51:H51"/>
    <mergeCell ref="B52:H52"/>
    <mergeCell ref="B53:H53"/>
  </mergeCells>
  <printOptions/>
  <pageMargins left="0.75" right="0.07" top="0.39" bottom="0.47" header="0.26" footer="0.28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M99"/>
  <sheetViews>
    <sheetView view="pageBreakPreview" zoomScaleSheetLayoutView="100" zoomScalePageLayoutView="0" workbookViewId="0" topLeftCell="I43">
      <selection activeCell="J4" sqref="J4:M4"/>
    </sheetView>
  </sheetViews>
  <sheetFormatPr defaultColWidth="9.00390625" defaultRowHeight="12.75"/>
  <cols>
    <col min="1" max="1" width="3.25390625" style="27" customWidth="1"/>
    <col min="2" max="2" width="4.75390625" style="27" customWidth="1"/>
    <col min="3" max="3" width="2.125" style="27" customWidth="1"/>
    <col min="4" max="4" width="2.75390625" style="27" customWidth="1"/>
    <col min="5" max="5" width="3.00390625" style="27" customWidth="1"/>
    <col min="6" max="6" width="3.75390625" style="27" customWidth="1"/>
    <col min="7" max="7" width="3.375" style="27" customWidth="1"/>
    <col min="8" max="8" width="5.375" style="27" customWidth="1"/>
    <col min="9" max="9" width="4.625" style="27" customWidth="1"/>
    <col min="10" max="10" width="82.875" style="43" customWidth="1"/>
    <col min="11" max="11" width="9.00390625" style="29" customWidth="1"/>
    <col min="12" max="12" width="8.75390625" style="29" customWidth="1"/>
    <col min="13" max="13" width="10.25390625" style="29" customWidth="1"/>
    <col min="14" max="16384" width="9.125" style="29" customWidth="1"/>
  </cols>
  <sheetData>
    <row r="1" spans="10:13" ht="12.75">
      <c r="J1" s="247" t="s">
        <v>398</v>
      </c>
      <c r="K1" s="247"/>
      <c r="L1" s="247"/>
      <c r="M1" s="247"/>
    </row>
    <row r="2" spans="10:13" ht="12.75" customHeight="1">
      <c r="J2" s="248" t="s">
        <v>165</v>
      </c>
      <c r="K2" s="248"/>
      <c r="L2" s="248"/>
      <c r="M2" s="248"/>
    </row>
    <row r="3" spans="10:13" ht="12.75" customHeight="1">
      <c r="J3" s="248" t="s">
        <v>164</v>
      </c>
      <c r="K3" s="248"/>
      <c r="L3" s="248"/>
      <c r="M3" s="248"/>
    </row>
    <row r="4" spans="10:13" ht="12.75">
      <c r="J4" s="249" t="s">
        <v>403</v>
      </c>
      <c r="K4" s="249"/>
      <c r="L4" s="249"/>
      <c r="M4" s="249"/>
    </row>
    <row r="5" spans="10:13" ht="15.75">
      <c r="J5" s="252"/>
      <c r="K5" s="252"/>
      <c r="L5" s="252"/>
      <c r="M5" s="252"/>
    </row>
    <row r="6" spans="10:13" ht="13.5" customHeight="1">
      <c r="J6" s="247" t="s">
        <v>38</v>
      </c>
      <c r="K6" s="247"/>
      <c r="L6" s="247"/>
      <c r="M6" s="247"/>
    </row>
    <row r="7" spans="10:13" ht="13.5" customHeight="1">
      <c r="J7" s="248" t="s">
        <v>165</v>
      </c>
      <c r="K7" s="248"/>
      <c r="L7" s="248"/>
      <c r="M7" s="248"/>
    </row>
    <row r="8" spans="10:13" ht="13.5" customHeight="1">
      <c r="J8" s="248" t="s">
        <v>164</v>
      </c>
      <c r="K8" s="248"/>
      <c r="L8" s="248"/>
      <c r="M8" s="248"/>
    </row>
    <row r="9" spans="10:13" ht="13.5" customHeight="1">
      <c r="J9" s="249" t="s">
        <v>289</v>
      </c>
      <c r="K9" s="249"/>
      <c r="L9" s="249"/>
      <c r="M9" s="249"/>
    </row>
    <row r="10" spans="10:13" ht="13.5" customHeight="1">
      <c r="J10" s="30"/>
      <c r="K10" s="30"/>
      <c r="L10" s="30"/>
      <c r="M10" s="30"/>
    </row>
    <row r="11" spans="10:13" ht="12.75">
      <c r="J11" s="30"/>
      <c r="K11" s="30"/>
      <c r="L11" s="30"/>
      <c r="M11" s="30"/>
    </row>
    <row r="12" spans="1:13" ht="18.75">
      <c r="A12" s="300" t="s">
        <v>167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28"/>
      <c r="M12" s="28"/>
    </row>
    <row r="13" spans="1:13" s="33" customFormat="1" ht="11.25">
      <c r="A13" s="31"/>
      <c r="B13" s="31"/>
      <c r="C13" s="31"/>
      <c r="D13" s="31"/>
      <c r="E13" s="31"/>
      <c r="F13" s="31"/>
      <c r="G13" s="31"/>
      <c r="H13" s="31"/>
      <c r="I13" s="31"/>
      <c r="J13" s="301" t="s">
        <v>39</v>
      </c>
      <c r="K13" s="301"/>
      <c r="L13" s="32"/>
      <c r="M13" s="32"/>
    </row>
    <row r="14" spans="1:13" ht="10.5" customHeight="1">
      <c r="A14" s="304" t="s">
        <v>13</v>
      </c>
      <c r="B14" s="298" t="s">
        <v>227</v>
      </c>
      <c r="C14" s="299"/>
      <c r="D14" s="299"/>
      <c r="E14" s="299"/>
      <c r="F14" s="299"/>
      <c r="G14" s="299"/>
      <c r="H14" s="299"/>
      <c r="I14" s="299"/>
      <c r="J14" s="302" t="s">
        <v>228</v>
      </c>
      <c r="K14" s="251" t="s">
        <v>117</v>
      </c>
      <c r="L14" s="251" t="s">
        <v>373</v>
      </c>
      <c r="M14" s="251" t="s">
        <v>374</v>
      </c>
    </row>
    <row r="15" spans="1:13" ht="120" customHeight="1">
      <c r="A15" s="304"/>
      <c r="B15" s="104" t="s">
        <v>229</v>
      </c>
      <c r="C15" s="104" t="s">
        <v>230</v>
      </c>
      <c r="D15" s="104" t="s">
        <v>231</v>
      </c>
      <c r="E15" s="104" t="s">
        <v>232</v>
      </c>
      <c r="F15" s="104" t="s">
        <v>233</v>
      </c>
      <c r="G15" s="104" t="s">
        <v>234</v>
      </c>
      <c r="H15" s="104" t="s">
        <v>235</v>
      </c>
      <c r="I15" s="104" t="s">
        <v>236</v>
      </c>
      <c r="J15" s="303"/>
      <c r="K15" s="251"/>
      <c r="L15" s="251"/>
      <c r="M15" s="251"/>
    </row>
    <row r="16" spans="1:13" s="36" customFormat="1" ht="11.25" customHeight="1">
      <c r="A16" s="136"/>
      <c r="B16" s="34" t="s">
        <v>16</v>
      </c>
      <c r="C16" s="34" t="s">
        <v>17</v>
      </c>
      <c r="D16" s="34" t="s">
        <v>40</v>
      </c>
      <c r="E16" s="34" t="s">
        <v>41</v>
      </c>
      <c r="F16" s="34" t="s">
        <v>42</v>
      </c>
      <c r="G16" s="34" t="s">
        <v>43</v>
      </c>
      <c r="H16" s="34" t="s">
        <v>44</v>
      </c>
      <c r="I16" s="34" t="s">
        <v>45</v>
      </c>
      <c r="J16" s="105" t="s">
        <v>46</v>
      </c>
      <c r="K16" s="35" t="s">
        <v>47</v>
      </c>
      <c r="L16" s="35" t="s">
        <v>47</v>
      </c>
      <c r="M16" s="35" t="s">
        <v>47</v>
      </c>
    </row>
    <row r="17" spans="1:13" s="38" customFormat="1" ht="14.25">
      <c r="A17" s="137" t="s">
        <v>16</v>
      </c>
      <c r="B17" s="37" t="s">
        <v>48</v>
      </c>
      <c r="C17" s="37" t="s">
        <v>16</v>
      </c>
      <c r="D17" s="37" t="s">
        <v>49</v>
      </c>
      <c r="E17" s="37" t="s">
        <v>49</v>
      </c>
      <c r="F17" s="37" t="s">
        <v>48</v>
      </c>
      <c r="G17" s="37" t="s">
        <v>49</v>
      </c>
      <c r="H17" s="37" t="s">
        <v>50</v>
      </c>
      <c r="I17" s="37" t="s">
        <v>48</v>
      </c>
      <c r="J17" s="88" t="s">
        <v>51</v>
      </c>
      <c r="K17" s="106">
        <f>K18+K31++K39+K42+K23+K29+K47</f>
        <v>595.2199999999999</v>
      </c>
      <c r="L17" s="106">
        <f>L18+L31++L39+L42+L23+L29+L47</f>
        <v>0</v>
      </c>
      <c r="M17" s="106">
        <f>M18+M31++M39+M42+M23+M29+M47</f>
        <v>595.2199999999999</v>
      </c>
    </row>
    <row r="18" spans="1:13" s="39" customFormat="1" ht="12.75">
      <c r="A18" s="138">
        <f>A17+1</f>
        <v>2</v>
      </c>
      <c r="B18" s="37" t="s">
        <v>52</v>
      </c>
      <c r="C18" s="37" t="s">
        <v>16</v>
      </c>
      <c r="D18" s="37" t="s">
        <v>53</v>
      </c>
      <c r="E18" s="37" t="s">
        <v>49</v>
      </c>
      <c r="F18" s="37" t="s">
        <v>48</v>
      </c>
      <c r="G18" s="37" t="s">
        <v>49</v>
      </c>
      <c r="H18" s="37" t="s">
        <v>50</v>
      </c>
      <c r="I18" s="37" t="s">
        <v>48</v>
      </c>
      <c r="J18" s="88" t="s">
        <v>54</v>
      </c>
      <c r="K18" s="89">
        <f>K19</f>
        <v>231.64</v>
      </c>
      <c r="L18" s="89">
        <f>L19</f>
        <v>0</v>
      </c>
      <c r="M18" s="89">
        <f>M19</f>
        <v>231.64</v>
      </c>
    </row>
    <row r="19" spans="1:13" s="39" customFormat="1" ht="12.75">
      <c r="A19" s="138">
        <f aca="true" t="shared" si="0" ref="A19:A60">A18+1</f>
        <v>3</v>
      </c>
      <c r="B19" s="37" t="s">
        <v>52</v>
      </c>
      <c r="C19" s="37" t="s">
        <v>16</v>
      </c>
      <c r="D19" s="37" t="s">
        <v>53</v>
      </c>
      <c r="E19" s="37" t="s">
        <v>55</v>
      </c>
      <c r="F19" s="37" t="s">
        <v>48</v>
      </c>
      <c r="G19" s="37" t="s">
        <v>53</v>
      </c>
      <c r="H19" s="37" t="s">
        <v>50</v>
      </c>
      <c r="I19" s="37" t="s">
        <v>58</v>
      </c>
      <c r="J19" s="88" t="s">
        <v>56</v>
      </c>
      <c r="K19" s="89">
        <f>K21+K20+K22</f>
        <v>231.64</v>
      </c>
      <c r="L19" s="89">
        <f>L21+L20+L22</f>
        <v>0</v>
      </c>
      <c r="M19" s="89">
        <f>M21+M20+M22</f>
        <v>231.64</v>
      </c>
    </row>
    <row r="20" spans="1:13" ht="43.5" customHeight="1">
      <c r="A20" s="138">
        <f t="shared" si="0"/>
        <v>4</v>
      </c>
      <c r="B20" s="40" t="s">
        <v>52</v>
      </c>
      <c r="C20" s="40" t="s">
        <v>16</v>
      </c>
      <c r="D20" s="40" t="s">
        <v>53</v>
      </c>
      <c r="E20" s="40" t="s">
        <v>55</v>
      </c>
      <c r="F20" s="40" t="s">
        <v>57</v>
      </c>
      <c r="G20" s="40" t="s">
        <v>53</v>
      </c>
      <c r="H20" s="40" t="s">
        <v>50</v>
      </c>
      <c r="I20" s="40" t="s">
        <v>58</v>
      </c>
      <c r="J20" s="90" t="s">
        <v>237</v>
      </c>
      <c r="K20" s="89">
        <v>223.54</v>
      </c>
      <c r="L20" s="89"/>
      <c r="M20" s="89">
        <f>K20+L20</f>
        <v>223.54</v>
      </c>
    </row>
    <row r="21" spans="1:13" s="39" customFormat="1" ht="70.5" customHeight="1">
      <c r="A21" s="138">
        <f t="shared" si="0"/>
        <v>5</v>
      </c>
      <c r="B21" s="40" t="s">
        <v>52</v>
      </c>
      <c r="C21" s="40" t="s">
        <v>16</v>
      </c>
      <c r="D21" s="40" t="s">
        <v>53</v>
      </c>
      <c r="E21" s="40" t="s">
        <v>55</v>
      </c>
      <c r="F21" s="40" t="s">
        <v>59</v>
      </c>
      <c r="G21" s="40" t="s">
        <v>53</v>
      </c>
      <c r="H21" s="40" t="s">
        <v>50</v>
      </c>
      <c r="I21" s="40" t="s">
        <v>58</v>
      </c>
      <c r="J21" s="107" t="s">
        <v>238</v>
      </c>
      <c r="K21" s="89">
        <v>0.1</v>
      </c>
      <c r="L21" s="89"/>
      <c r="M21" s="89">
        <f>K21+L21</f>
        <v>0.1</v>
      </c>
    </row>
    <row r="22" spans="1:13" ht="39.75" customHeight="1">
      <c r="A22" s="138">
        <f t="shared" si="0"/>
        <v>6</v>
      </c>
      <c r="B22" s="40" t="s">
        <v>52</v>
      </c>
      <c r="C22" s="40" t="s">
        <v>16</v>
      </c>
      <c r="D22" s="40" t="s">
        <v>53</v>
      </c>
      <c r="E22" s="40" t="s">
        <v>55</v>
      </c>
      <c r="F22" s="40" t="s">
        <v>62</v>
      </c>
      <c r="G22" s="40" t="s">
        <v>53</v>
      </c>
      <c r="H22" s="40" t="s">
        <v>50</v>
      </c>
      <c r="I22" s="40" t="s">
        <v>58</v>
      </c>
      <c r="J22" s="107" t="s">
        <v>239</v>
      </c>
      <c r="K22" s="89">
        <v>8</v>
      </c>
      <c r="L22" s="89"/>
      <c r="M22" s="89">
        <f>K22+L22</f>
        <v>8</v>
      </c>
    </row>
    <row r="23" spans="1:13" ht="26.25" customHeight="1">
      <c r="A23" s="138">
        <f t="shared" si="0"/>
        <v>7</v>
      </c>
      <c r="B23" s="37" t="s">
        <v>190</v>
      </c>
      <c r="C23" s="37" t="s">
        <v>16</v>
      </c>
      <c r="D23" s="37" t="s">
        <v>86</v>
      </c>
      <c r="E23" s="37" t="s">
        <v>49</v>
      </c>
      <c r="F23" s="37" t="s">
        <v>48</v>
      </c>
      <c r="G23" s="37" t="s">
        <v>49</v>
      </c>
      <c r="H23" s="37" t="s">
        <v>50</v>
      </c>
      <c r="I23" s="37" t="s">
        <v>48</v>
      </c>
      <c r="J23" s="108" t="s">
        <v>172</v>
      </c>
      <c r="K23" s="89">
        <f>K24</f>
        <v>115.95</v>
      </c>
      <c r="L23" s="89">
        <f>L24</f>
        <v>0</v>
      </c>
      <c r="M23" s="89">
        <f>M24</f>
        <v>115.95</v>
      </c>
    </row>
    <row r="24" spans="1:13" ht="24" customHeight="1">
      <c r="A24" s="138">
        <f t="shared" si="0"/>
        <v>8</v>
      </c>
      <c r="B24" s="37" t="s">
        <v>190</v>
      </c>
      <c r="C24" s="37" t="s">
        <v>16</v>
      </c>
      <c r="D24" s="37" t="s">
        <v>86</v>
      </c>
      <c r="E24" s="37" t="s">
        <v>49</v>
      </c>
      <c r="F24" s="37" t="s">
        <v>48</v>
      </c>
      <c r="G24" s="37" t="s">
        <v>53</v>
      </c>
      <c r="H24" s="37" t="s">
        <v>50</v>
      </c>
      <c r="I24" s="37" t="s">
        <v>48</v>
      </c>
      <c r="J24" s="108" t="s">
        <v>285</v>
      </c>
      <c r="K24" s="89">
        <f>K25+K26+K27+K28</f>
        <v>115.95</v>
      </c>
      <c r="L24" s="89">
        <f>L25+L26+L27+L28</f>
        <v>0</v>
      </c>
      <c r="M24" s="89">
        <f>M25+M26+M27+M28</f>
        <v>115.95</v>
      </c>
    </row>
    <row r="25" spans="1:13" ht="40.5" customHeight="1">
      <c r="A25" s="138">
        <f t="shared" si="0"/>
        <v>9</v>
      </c>
      <c r="B25" s="40" t="s">
        <v>190</v>
      </c>
      <c r="C25" s="40" t="s">
        <v>16</v>
      </c>
      <c r="D25" s="40" t="s">
        <v>86</v>
      </c>
      <c r="E25" s="40" t="s">
        <v>55</v>
      </c>
      <c r="F25" s="40" t="s">
        <v>168</v>
      </c>
      <c r="G25" s="40" t="s">
        <v>53</v>
      </c>
      <c r="H25" s="40" t="s">
        <v>50</v>
      </c>
      <c r="I25" s="40" t="s">
        <v>58</v>
      </c>
      <c r="J25" s="107" t="s">
        <v>286</v>
      </c>
      <c r="K25" s="89">
        <v>42.44</v>
      </c>
      <c r="L25" s="89"/>
      <c r="M25" s="89">
        <f>K25+L25</f>
        <v>42.44</v>
      </c>
    </row>
    <row r="26" spans="1:13" ht="40.5" customHeight="1">
      <c r="A26" s="138">
        <f t="shared" si="0"/>
        <v>10</v>
      </c>
      <c r="B26" s="40" t="s">
        <v>326</v>
      </c>
      <c r="C26" s="40" t="s">
        <v>16</v>
      </c>
      <c r="D26" s="40" t="s">
        <v>86</v>
      </c>
      <c r="E26" s="40" t="s">
        <v>55</v>
      </c>
      <c r="F26" s="40" t="s">
        <v>169</v>
      </c>
      <c r="G26" s="40" t="s">
        <v>53</v>
      </c>
      <c r="H26" s="40" t="s">
        <v>50</v>
      </c>
      <c r="I26" s="40" t="s">
        <v>58</v>
      </c>
      <c r="J26" s="60" t="s">
        <v>318</v>
      </c>
      <c r="K26" s="89">
        <v>0.88</v>
      </c>
      <c r="L26" s="89"/>
      <c r="M26" s="89">
        <f>K26+L26</f>
        <v>0.88</v>
      </c>
    </row>
    <row r="27" spans="1:13" ht="40.5" customHeight="1">
      <c r="A27" s="138">
        <f t="shared" si="0"/>
        <v>11</v>
      </c>
      <c r="B27" s="40" t="s">
        <v>327</v>
      </c>
      <c r="C27" s="40" t="s">
        <v>16</v>
      </c>
      <c r="D27" s="40" t="s">
        <v>86</v>
      </c>
      <c r="E27" s="40" t="s">
        <v>55</v>
      </c>
      <c r="F27" s="40" t="s">
        <v>170</v>
      </c>
      <c r="G27" s="40" t="s">
        <v>53</v>
      </c>
      <c r="H27" s="40" t="s">
        <v>50</v>
      </c>
      <c r="I27" s="40" t="s">
        <v>58</v>
      </c>
      <c r="J27" s="60" t="s">
        <v>287</v>
      </c>
      <c r="K27" s="89">
        <v>68.71</v>
      </c>
      <c r="L27" s="89"/>
      <c r="M27" s="89">
        <f>K27+L27</f>
        <v>68.71</v>
      </c>
    </row>
    <row r="28" spans="1:13" s="39" customFormat="1" ht="40.5" customHeight="1">
      <c r="A28" s="138">
        <f t="shared" si="0"/>
        <v>12</v>
      </c>
      <c r="B28" s="40" t="s">
        <v>328</v>
      </c>
      <c r="C28" s="40" t="s">
        <v>16</v>
      </c>
      <c r="D28" s="40" t="s">
        <v>86</v>
      </c>
      <c r="E28" s="40" t="s">
        <v>55</v>
      </c>
      <c r="F28" s="40" t="s">
        <v>171</v>
      </c>
      <c r="G28" s="40" t="s">
        <v>53</v>
      </c>
      <c r="H28" s="40" t="s">
        <v>50</v>
      </c>
      <c r="I28" s="40" t="s">
        <v>58</v>
      </c>
      <c r="J28" s="60" t="s">
        <v>288</v>
      </c>
      <c r="K28" s="89">
        <v>3.92</v>
      </c>
      <c r="L28" s="89"/>
      <c r="M28" s="89">
        <f>K28+L28</f>
        <v>3.92</v>
      </c>
    </row>
    <row r="29" spans="1:13" ht="12.75">
      <c r="A29" s="138">
        <f t="shared" si="0"/>
        <v>13</v>
      </c>
      <c r="B29" s="40" t="s">
        <v>329</v>
      </c>
      <c r="C29" s="37" t="s">
        <v>16</v>
      </c>
      <c r="D29" s="37" t="s">
        <v>72</v>
      </c>
      <c r="E29" s="37" t="s">
        <v>86</v>
      </c>
      <c r="F29" s="37" t="s">
        <v>48</v>
      </c>
      <c r="G29" s="37" t="s">
        <v>53</v>
      </c>
      <c r="H29" s="37" t="s">
        <v>50</v>
      </c>
      <c r="I29" s="37" t="s">
        <v>58</v>
      </c>
      <c r="J29" s="109" t="s">
        <v>173</v>
      </c>
      <c r="K29" s="89">
        <f>K30</f>
        <v>0.55</v>
      </c>
      <c r="L29" s="89">
        <f>L30</f>
        <v>0</v>
      </c>
      <c r="M29" s="89">
        <f>M30</f>
        <v>0.55</v>
      </c>
    </row>
    <row r="30" spans="1:13" ht="12.75">
      <c r="A30" s="138">
        <f t="shared" si="0"/>
        <v>14</v>
      </c>
      <c r="B30" s="40" t="s">
        <v>330</v>
      </c>
      <c r="C30" s="40" t="s">
        <v>16</v>
      </c>
      <c r="D30" s="40" t="s">
        <v>72</v>
      </c>
      <c r="E30" s="40" t="s">
        <v>86</v>
      </c>
      <c r="F30" s="40" t="s">
        <v>57</v>
      </c>
      <c r="G30" s="40" t="s">
        <v>53</v>
      </c>
      <c r="H30" s="40" t="s">
        <v>50</v>
      </c>
      <c r="I30" s="40" t="s">
        <v>58</v>
      </c>
      <c r="J30" s="110" t="s">
        <v>173</v>
      </c>
      <c r="K30" s="89">
        <v>0.55</v>
      </c>
      <c r="L30" s="89"/>
      <c r="M30" s="89">
        <f>K30+L30</f>
        <v>0.55</v>
      </c>
    </row>
    <row r="31" spans="1:13" ht="15.75">
      <c r="A31" s="138">
        <f t="shared" si="0"/>
        <v>15</v>
      </c>
      <c r="B31" s="40" t="s">
        <v>331</v>
      </c>
      <c r="C31" s="37" t="s">
        <v>16</v>
      </c>
      <c r="D31" s="37" t="s">
        <v>60</v>
      </c>
      <c r="E31" s="37" t="s">
        <v>49</v>
      </c>
      <c r="F31" s="37" t="s">
        <v>48</v>
      </c>
      <c r="G31" s="37" t="s">
        <v>49</v>
      </c>
      <c r="H31" s="37" t="s">
        <v>50</v>
      </c>
      <c r="I31" s="37" t="s">
        <v>48</v>
      </c>
      <c r="J31" s="111" t="s">
        <v>240</v>
      </c>
      <c r="K31" s="89">
        <f>SUM(K34+K32)</f>
        <v>166.25</v>
      </c>
      <c r="L31" s="89">
        <f>SUM(L34+L32)</f>
        <v>0</v>
      </c>
      <c r="M31" s="89">
        <f>SUM(M34+M32)</f>
        <v>166.25</v>
      </c>
    </row>
    <row r="32" spans="1:13" ht="12.75" customHeight="1">
      <c r="A32" s="138">
        <f t="shared" si="0"/>
        <v>16</v>
      </c>
      <c r="B32" s="40" t="s">
        <v>332</v>
      </c>
      <c r="C32" s="40" t="s">
        <v>16</v>
      </c>
      <c r="D32" s="40" t="s">
        <v>60</v>
      </c>
      <c r="E32" s="40" t="s">
        <v>53</v>
      </c>
      <c r="F32" s="40" t="s">
        <v>48</v>
      </c>
      <c r="G32" s="40" t="s">
        <v>49</v>
      </c>
      <c r="H32" s="40" t="s">
        <v>50</v>
      </c>
      <c r="I32" s="40" t="s">
        <v>58</v>
      </c>
      <c r="J32" s="107" t="s">
        <v>61</v>
      </c>
      <c r="K32" s="89">
        <f>SUM(K33)</f>
        <v>27.94</v>
      </c>
      <c r="L32" s="89">
        <f>SUM(L33)</f>
        <v>0</v>
      </c>
      <c r="M32" s="89">
        <f>SUM(M33)</f>
        <v>27.94</v>
      </c>
    </row>
    <row r="33" spans="1:13" ht="12.75" customHeight="1">
      <c r="A33" s="138">
        <f t="shared" si="0"/>
        <v>17</v>
      </c>
      <c r="B33" s="40" t="s">
        <v>333</v>
      </c>
      <c r="C33" s="40" t="s">
        <v>16</v>
      </c>
      <c r="D33" s="40" t="s">
        <v>60</v>
      </c>
      <c r="E33" s="40" t="s">
        <v>53</v>
      </c>
      <c r="F33" s="40" t="s">
        <v>62</v>
      </c>
      <c r="G33" s="40" t="s">
        <v>47</v>
      </c>
      <c r="H33" s="40" t="s">
        <v>50</v>
      </c>
      <c r="I33" s="40" t="s">
        <v>58</v>
      </c>
      <c r="J33" s="107" t="s">
        <v>241</v>
      </c>
      <c r="K33" s="89">
        <v>27.94</v>
      </c>
      <c r="L33" s="89"/>
      <c r="M33" s="89">
        <f>K33+L33</f>
        <v>27.94</v>
      </c>
    </row>
    <row r="34" spans="1:13" ht="15.75">
      <c r="A34" s="138">
        <f t="shared" si="0"/>
        <v>18</v>
      </c>
      <c r="B34" s="40" t="s">
        <v>334</v>
      </c>
      <c r="C34" s="37" t="s">
        <v>16</v>
      </c>
      <c r="D34" s="37" t="s">
        <v>60</v>
      </c>
      <c r="E34" s="37" t="s">
        <v>60</v>
      </c>
      <c r="F34" s="37" t="s">
        <v>48</v>
      </c>
      <c r="G34" s="37" t="s">
        <v>49</v>
      </c>
      <c r="H34" s="37" t="s">
        <v>50</v>
      </c>
      <c r="I34" s="37" t="s">
        <v>58</v>
      </c>
      <c r="J34" s="111" t="s">
        <v>242</v>
      </c>
      <c r="K34" s="89">
        <f>SUM(K35+K37)</f>
        <v>138.31</v>
      </c>
      <c r="L34" s="89">
        <f>SUM(L35+L37)</f>
        <v>0</v>
      </c>
      <c r="M34" s="89">
        <f>SUM(M35+M37)</f>
        <v>138.31</v>
      </c>
    </row>
    <row r="35" spans="1:13" ht="12" customHeight="1">
      <c r="A35" s="138">
        <f t="shared" si="0"/>
        <v>19</v>
      </c>
      <c r="B35" s="40" t="s">
        <v>58</v>
      </c>
      <c r="C35" s="40" t="s">
        <v>16</v>
      </c>
      <c r="D35" s="40" t="s">
        <v>60</v>
      </c>
      <c r="E35" s="40" t="s">
        <v>60</v>
      </c>
      <c r="F35" s="40" t="s">
        <v>57</v>
      </c>
      <c r="G35" s="40" t="s">
        <v>49</v>
      </c>
      <c r="H35" s="40" t="s">
        <v>50</v>
      </c>
      <c r="I35" s="40" t="s">
        <v>58</v>
      </c>
      <c r="J35" s="107" t="s">
        <v>243</v>
      </c>
      <c r="K35" s="89">
        <f>K36</f>
        <v>133.31</v>
      </c>
      <c r="L35" s="89">
        <f>L36</f>
        <v>0</v>
      </c>
      <c r="M35" s="89">
        <f>M36</f>
        <v>133.31</v>
      </c>
    </row>
    <row r="36" spans="1:13" ht="38.25">
      <c r="A36" s="138">
        <f t="shared" si="0"/>
        <v>20</v>
      </c>
      <c r="B36" s="40" t="s">
        <v>335</v>
      </c>
      <c r="C36" s="40" t="s">
        <v>16</v>
      </c>
      <c r="D36" s="40" t="s">
        <v>60</v>
      </c>
      <c r="E36" s="40" t="s">
        <v>60</v>
      </c>
      <c r="F36" s="40" t="s">
        <v>63</v>
      </c>
      <c r="G36" s="40" t="s">
        <v>47</v>
      </c>
      <c r="H36" s="40" t="s">
        <v>50</v>
      </c>
      <c r="I36" s="40" t="s">
        <v>58</v>
      </c>
      <c r="J36" s="107" t="s">
        <v>244</v>
      </c>
      <c r="K36" s="89">
        <v>133.31</v>
      </c>
      <c r="L36" s="89"/>
      <c r="M36" s="89">
        <f>K36+L36</f>
        <v>133.31</v>
      </c>
    </row>
    <row r="37" spans="1:13" ht="25.5">
      <c r="A37" s="138">
        <f t="shared" si="0"/>
        <v>21</v>
      </c>
      <c r="B37" s="40" t="s">
        <v>336</v>
      </c>
      <c r="C37" s="40" t="s">
        <v>16</v>
      </c>
      <c r="D37" s="40" t="s">
        <v>60</v>
      </c>
      <c r="E37" s="40" t="s">
        <v>60</v>
      </c>
      <c r="F37" s="40" t="s">
        <v>59</v>
      </c>
      <c r="G37" s="40" t="s">
        <v>49</v>
      </c>
      <c r="H37" s="40" t="s">
        <v>50</v>
      </c>
      <c r="I37" s="40" t="s">
        <v>58</v>
      </c>
      <c r="J37" s="107" t="s">
        <v>245</v>
      </c>
      <c r="K37" s="89">
        <f>K38</f>
        <v>5</v>
      </c>
      <c r="L37" s="89">
        <f>L38</f>
        <v>0</v>
      </c>
      <c r="M37" s="89">
        <f>M38</f>
        <v>5</v>
      </c>
    </row>
    <row r="38" spans="1:13" ht="38.25">
      <c r="A38" s="138">
        <f t="shared" si="0"/>
        <v>22</v>
      </c>
      <c r="B38" s="40" t="s">
        <v>337</v>
      </c>
      <c r="C38" s="40" t="s">
        <v>16</v>
      </c>
      <c r="D38" s="40" t="s">
        <v>60</v>
      </c>
      <c r="E38" s="40" t="s">
        <v>60</v>
      </c>
      <c r="F38" s="40" t="s">
        <v>64</v>
      </c>
      <c r="G38" s="40" t="s">
        <v>47</v>
      </c>
      <c r="H38" s="40" t="s">
        <v>50</v>
      </c>
      <c r="I38" s="40" t="s">
        <v>58</v>
      </c>
      <c r="J38" s="107" t="s">
        <v>246</v>
      </c>
      <c r="K38" s="89">
        <v>5</v>
      </c>
      <c r="L38" s="89"/>
      <c r="M38" s="89">
        <f>K38+L38</f>
        <v>5</v>
      </c>
    </row>
    <row r="39" spans="1:13" ht="12.75">
      <c r="A39" s="138">
        <f t="shared" si="0"/>
        <v>23</v>
      </c>
      <c r="B39" s="40" t="s">
        <v>338</v>
      </c>
      <c r="C39" s="37" t="s">
        <v>16</v>
      </c>
      <c r="D39" s="37" t="s">
        <v>66</v>
      </c>
      <c r="E39" s="37" t="s">
        <v>49</v>
      </c>
      <c r="F39" s="37" t="s">
        <v>48</v>
      </c>
      <c r="G39" s="37" t="s">
        <v>49</v>
      </c>
      <c r="H39" s="37" t="s">
        <v>50</v>
      </c>
      <c r="I39" s="37" t="s">
        <v>48</v>
      </c>
      <c r="J39" s="88" t="s">
        <v>67</v>
      </c>
      <c r="K39" s="89">
        <f aca="true" t="shared" si="1" ref="K39:M40">K40</f>
        <v>24.59</v>
      </c>
      <c r="L39" s="89">
        <f t="shared" si="1"/>
        <v>0</v>
      </c>
      <c r="M39" s="89">
        <f t="shared" si="1"/>
        <v>24.59</v>
      </c>
    </row>
    <row r="40" spans="1:13" s="39" customFormat="1" ht="25.5">
      <c r="A40" s="138">
        <f t="shared" si="0"/>
        <v>24</v>
      </c>
      <c r="B40" s="40" t="s">
        <v>339</v>
      </c>
      <c r="C40" s="37" t="s">
        <v>16</v>
      </c>
      <c r="D40" s="37" t="s">
        <v>66</v>
      </c>
      <c r="E40" s="37" t="s">
        <v>68</v>
      </c>
      <c r="F40" s="37" t="s">
        <v>48</v>
      </c>
      <c r="G40" s="37" t="s">
        <v>53</v>
      </c>
      <c r="H40" s="37" t="s">
        <v>50</v>
      </c>
      <c r="I40" s="37" t="s">
        <v>58</v>
      </c>
      <c r="J40" s="88" t="s">
        <v>69</v>
      </c>
      <c r="K40" s="112">
        <f t="shared" si="1"/>
        <v>24.59</v>
      </c>
      <c r="L40" s="112">
        <f t="shared" si="1"/>
        <v>0</v>
      </c>
      <c r="M40" s="112">
        <f t="shared" si="1"/>
        <v>24.59</v>
      </c>
    </row>
    <row r="41" spans="1:13" ht="38.25">
      <c r="A41" s="138">
        <f t="shared" si="0"/>
        <v>25</v>
      </c>
      <c r="B41" s="40" t="s">
        <v>340</v>
      </c>
      <c r="C41" s="40" t="s">
        <v>16</v>
      </c>
      <c r="D41" s="40" t="s">
        <v>66</v>
      </c>
      <c r="E41" s="40" t="s">
        <v>68</v>
      </c>
      <c r="F41" s="40" t="s">
        <v>59</v>
      </c>
      <c r="G41" s="40" t="s">
        <v>53</v>
      </c>
      <c r="H41" s="40" t="s">
        <v>50</v>
      </c>
      <c r="I41" s="40" t="s">
        <v>58</v>
      </c>
      <c r="J41" s="90" t="s">
        <v>247</v>
      </c>
      <c r="K41" s="112">
        <v>24.59</v>
      </c>
      <c r="L41" s="112"/>
      <c r="M41" s="89">
        <f>K41+L41</f>
        <v>24.59</v>
      </c>
    </row>
    <row r="42" spans="1:13" ht="25.5">
      <c r="A42" s="138">
        <f t="shared" si="0"/>
        <v>26</v>
      </c>
      <c r="B42" s="40" t="s">
        <v>341</v>
      </c>
      <c r="C42" s="37" t="s">
        <v>16</v>
      </c>
      <c r="D42" s="37" t="s">
        <v>70</v>
      </c>
      <c r="E42" s="37" t="s">
        <v>49</v>
      </c>
      <c r="F42" s="37" t="s">
        <v>48</v>
      </c>
      <c r="G42" s="37" t="s">
        <v>49</v>
      </c>
      <c r="H42" s="37" t="s">
        <v>50</v>
      </c>
      <c r="I42" s="37" t="s">
        <v>48</v>
      </c>
      <c r="J42" s="88" t="s">
        <v>71</v>
      </c>
      <c r="K42" s="89">
        <f>K43</f>
        <v>39.18</v>
      </c>
      <c r="L42" s="89">
        <f aca="true" t="shared" si="2" ref="L42:M44">L43</f>
        <v>0</v>
      </c>
      <c r="M42" s="89">
        <f t="shared" si="2"/>
        <v>39.18</v>
      </c>
    </row>
    <row r="43" spans="1:13" s="39" customFormat="1" ht="51">
      <c r="A43" s="138">
        <f t="shared" si="0"/>
        <v>27</v>
      </c>
      <c r="B43" s="40" t="s">
        <v>342</v>
      </c>
      <c r="C43" s="37" t="s">
        <v>16</v>
      </c>
      <c r="D43" s="37" t="s">
        <v>70</v>
      </c>
      <c r="E43" s="37" t="s">
        <v>72</v>
      </c>
      <c r="F43" s="37" t="s">
        <v>48</v>
      </c>
      <c r="G43" s="37" t="s">
        <v>49</v>
      </c>
      <c r="H43" s="37" t="s">
        <v>50</v>
      </c>
      <c r="I43" s="37" t="s">
        <v>73</v>
      </c>
      <c r="J43" s="88" t="s">
        <v>74</v>
      </c>
      <c r="K43" s="89">
        <f>K44</f>
        <v>39.18</v>
      </c>
      <c r="L43" s="89">
        <f t="shared" si="2"/>
        <v>0</v>
      </c>
      <c r="M43" s="89">
        <f t="shared" si="2"/>
        <v>39.18</v>
      </c>
    </row>
    <row r="44" spans="1:13" s="39" customFormat="1" ht="38.25">
      <c r="A44" s="138">
        <f t="shared" si="0"/>
        <v>28</v>
      </c>
      <c r="B44" s="40" t="s">
        <v>343</v>
      </c>
      <c r="C44" s="40" t="s">
        <v>16</v>
      </c>
      <c r="D44" s="40" t="s">
        <v>70</v>
      </c>
      <c r="E44" s="40" t="s">
        <v>72</v>
      </c>
      <c r="F44" s="40" t="s">
        <v>47</v>
      </c>
      <c r="G44" s="40" t="s">
        <v>49</v>
      </c>
      <c r="H44" s="40" t="s">
        <v>50</v>
      </c>
      <c r="I44" s="40" t="s">
        <v>73</v>
      </c>
      <c r="J44" s="90" t="s">
        <v>248</v>
      </c>
      <c r="K44" s="113">
        <f>K45</f>
        <v>39.18</v>
      </c>
      <c r="L44" s="113">
        <f t="shared" si="2"/>
        <v>0</v>
      </c>
      <c r="M44" s="113">
        <f t="shared" si="2"/>
        <v>39.18</v>
      </c>
    </row>
    <row r="45" spans="1:13" ht="38.25">
      <c r="A45" s="138">
        <f t="shared" si="0"/>
        <v>29</v>
      </c>
      <c r="B45" s="40" t="s">
        <v>73</v>
      </c>
      <c r="C45" s="40" t="s">
        <v>16</v>
      </c>
      <c r="D45" s="40" t="s">
        <v>70</v>
      </c>
      <c r="E45" s="40" t="s">
        <v>72</v>
      </c>
      <c r="F45" s="40" t="s">
        <v>63</v>
      </c>
      <c r="G45" s="40" t="s">
        <v>47</v>
      </c>
      <c r="H45" s="40" t="s">
        <v>50</v>
      </c>
      <c r="I45" s="40" t="s">
        <v>73</v>
      </c>
      <c r="J45" s="90" t="s">
        <v>75</v>
      </c>
      <c r="K45" s="113">
        <f>SUM(K46:K46)</f>
        <v>39.18</v>
      </c>
      <c r="L45" s="113">
        <f>SUM(L46:L46)</f>
        <v>0</v>
      </c>
      <c r="M45" s="113">
        <f>SUM(M46:M46)</f>
        <v>39.18</v>
      </c>
    </row>
    <row r="46" spans="1:13" ht="51">
      <c r="A46" s="138">
        <f t="shared" si="0"/>
        <v>30</v>
      </c>
      <c r="B46" s="40" t="s">
        <v>344</v>
      </c>
      <c r="C46" s="40" t="s">
        <v>16</v>
      </c>
      <c r="D46" s="40" t="s">
        <v>70</v>
      </c>
      <c r="E46" s="40" t="s">
        <v>72</v>
      </c>
      <c r="F46" s="40" t="s">
        <v>63</v>
      </c>
      <c r="G46" s="40" t="s">
        <v>47</v>
      </c>
      <c r="H46" s="41" t="s">
        <v>76</v>
      </c>
      <c r="I46" s="40" t="s">
        <v>73</v>
      </c>
      <c r="J46" s="90" t="s">
        <v>249</v>
      </c>
      <c r="K46" s="113">
        <v>39.18</v>
      </c>
      <c r="L46" s="113"/>
      <c r="M46" s="89">
        <f>K46+L46</f>
        <v>39.18</v>
      </c>
    </row>
    <row r="47" spans="1:13" ht="25.5">
      <c r="A47" s="138">
        <f t="shared" si="0"/>
        <v>31</v>
      </c>
      <c r="B47" s="40" t="s">
        <v>345</v>
      </c>
      <c r="C47" s="37" t="s">
        <v>16</v>
      </c>
      <c r="D47" s="37" t="s">
        <v>77</v>
      </c>
      <c r="E47" s="37" t="s">
        <v>60</v>
      </c>
      <c r="F47" s="37" t="s">
        <v>48</v>
      </c>
      <c r="G47" s="37" t="s">
        <v>49</v>
      </c>
      <c r="H47" s="37" t="s">
        <v>50</v>
      </c>
      <c r="I47" s="37" t="s">
        <v>78</v>
      </c>
      <c r="J47" s="114" t="s">
        <v>79</v>
      </c>
      <c r="K47" s="113">
        <f aca="true" t="shared" si="3" ref="K47:M48">K48</f>
        <v>17.06</v>
      </c>
      <c r="L47" s="113">
        <f t="shared" si="3"/>
        <v>0</v>
      </c>
      <c r="M47" s="113">
        <f t="shared" si="3"/>
        <v>17.06</v>
      </c>
    </row>
    <row r="48" spans="1:13" ht="25.5">
      <c r="A48" s="138">
        <f t="shared" si="0"/>
        <v>32</v>
      </c>
      <c r="B48" s="40" t="s">
        <v>346</v>
      </c>
      <c r="C48" s="40" t="s">
        <v>16</v>
      </c>
      <c r="D48" s="40" t="s">
        <v>77</v>
      </c>
      <c r="E48" s="40" t="s">
        <v>60</v>
      </c>
      <c r="F48" s="40" t="s">
        <v>57</v>
      </c>
      <c r="G48" s="40" t="s">
        <v>49</v>
      </c>
      <c r="H48" s="40" t="s">
        <v>50</v>
      </c>
      <c r="I48" s="40" t="s">
        <v>78</v>
      </c>
      <c r="J48" s="115" t="s">
        <v>80</v>
      </c>
      <c r="K48" s="113">
        <f t="shared" si="3"/>
        <v>17.06</v>
      </c>
      <c r="L48" s="113">
        <f t="shared" si="3"/>
        <v>0</v>
      </c>
      <c r="M48" s="113">
        <f t="shared" si="3"/>
        <v>17.06</v>
      </c>
    </row>
    <row r="49" spans="1:13" ht="25.5">
      <c r="A49" s="138">
        <f t="shared" si="0"/>
        <v>33</v>
      </c>
      <c r="B49" s="40" t="s">
        <v>347</v>
      </c>
      <c r="C49" s="40" t="s">
        <v>16</v>
      </c>
      <c r="D49" s="40" t="s">
        <v>77</v>
      </c>
      <c r="E49" s="40" t="s">
        <v>60</v>
      </c>
      <c r="F49" s="40" t="s">
        <v>63</v>
      </c>
      <c r="G49" s="40" t="s">
        <v>47</v>
      </c>
      <c r="H49" s="40" t="s">
        <v>65</v>
      </c>
      <c r="I49" s="40" t="s">
        <v>78</v>
      </c>
      <c r="J49" s="115" t="s">
        <v>166</v>
      </c>
      <c r="K49" s="113">
        <v>17.06</v>
      </c>
      <c r="L49" s="113"/>
      <c r="M49" s="89">
        <f>K49+L49</f>
        <v>17.06</v>
      </c>
    </row>
    <row r="50" spans="1:13" ht="12.75">
      <c r="A50" s="138">
        <f t="shared" si="0"/>
        <v>34</v>
      </c>
      <c r="B50" s="40" t="s">
        <v>348</v>
      </c>
      <c r="C50" s="37" t="s">
        <v>17</v>
      </c>
      <c r="D50" s="37" t="s">
        <v>49</v>
      </c>
      <c r="E50" s="37" t="s">
        <v>49</v>
      </c>
      <c r="F50" s="37" t="s">
        <v>48</v>
      </c>
      <c r="G50" s="37" t="s">
        <v>49</v>
      </c>
      <c r="H50" s="37" t="s">
        <v>50</v>
      </c>
      <c r="I50" s="37" t="s">
        <v>48</v>
      </c>
      <c r="J50" s="88" t="s">
        <v>81</v>
      </c>
      <c r="K50" s="89">
        <f>K51</f>
        <v>4386.84</v>
      </c>
      <c r="L50" s="89">
        <f>L51</f>
        <v>78.68</v>
      </c>
      <c r="M50" s="89">
        <f>M51</f>
        <v>4465.52</v>
      </c>
    </row>
    <row r="51" spans="1:13" ht="25.5">
      <c r="A51" s="138">
        <f t="shared" si="0"/>
        <v>35</v>
      </c>
      <c r="B51" s="40" t="s">
        <v>349</v>
      </c>
      <c r="C51" s="37" t="s">
        <v>17</v>
      </c>
      <c r="D51" s="37" t="s">
        <v>55</v>
      </c>
      <c r="E51" s="37" t="s">
        <v>49</v>
      </c>
      <c r="F51" s="37" t="s">
        <v>48</v>
      </c>
      <c r="G51" s="37" t="s">
        <v>49</v>
      </c>
      <c r="H51" s="37" t="s">
        <v>50</v>
      </c>
      <c r="I51" s="37" t="s">
        <v>48</v>
      </c>
      <c r="J51" s="88" t="s">
        <v>82</v>
      </c>
      <c r="K51" s="89">
        <f>K52+K55+K58</f>
        <v>4386.84</v>
      </c>
      <c r="L51" s="89">
        <f>L52+L55+L58</f>
        <v>78.68</v>
      </c>
      <c r="M51" s="89">
        <f>M52+M55+M58</f>
        <v>4465.52</v>
      </c>
    </row>
    <row r="52" spans="1:13" ht="12.75">
      <c r="A52" s="138">
        <f t="shared" si="0"/>
        <v>36</v>
      </c>
      <c r="B52" s="40" t="s">
        <v>350</v>
      </c>
      <c r="C52" s="37" t="s">
        <v>17</v>
      </c>
      <c r="D52" s="37" t="s">
        <v>55</v>
      </c>
      <c r="E52" s="37" t="s">
        <v>53</v>
      </c>
      <c r="F52" s="37" t="s">
        <v>48</v>
      </c>
      <c r="G52" s="37" t="s">
        <v>49</v>
      </c>
      <c r="H52" s="37" t="s">
        <v>50</v>
      </c>
      <c r="I52" s="37" t="s">
        <v>83</v>
      </c>
      <c r="J52" s="88" t="s">
        <v>84</v>
      </c>
      <c r="K52" s="89">
        <f aca="true" t="shared" si="4" ref="K52:M53">K53</f>
        <v>1132.38</v>
      </c>
      <c r="L52" s="89">
        <f t="shared" si="4"/>
        <v>-18.5</v>
      </c>
      <c r="M52" s="89">
        <f t="shared" si="4"/>
        <v>1113.88</v>
      </c>
    </row>
    <row r="53" spans="1:13" s="39" customFormat="1" ht="12.75">
      <c r="A53" s="138">
        <f t="shared" si="0"/>
        <v>37</v>
      </c>
      <c r="B53" s="40" t="s">
        <v>351</v>
      </c>
      <c r="C53" s="40" t="s">
        <v>17</v>
      </c>
      <c r="D53" s="40" t="s">
        <v>55</v>
      </c>
      <c r="E53" s="40" t="s">
        <v>53</v>
      </c>
      <c r="F53" s="40" t="s">
        <v>85</v>
      </c>
      <c r="G53" s="40" t="s">
        <v>49</v>
      </c>
      <c r="H53" s="40" t="s">
        <v>50</v>
      </c>
      <c r="I53" s="40" t="s">
        <v>83</v>
      </c>
      <c r="J53" s="90" t="s">
        <v>250</v>
      </c>
      <c r="K53" s="89">
        <f t="shared" si="4"/>
        <v>1132.38</v>
      </c>
      <c r="L53" s="89">
        <f t="shared" si="4"/>
        <v>-18.5</v>
      </c>
      <c r="M53" s="89">
        <f t="shared" si="4"/>
        <v>1113.88</v>
      </c>
    </row>
    <row r="54" spans="1:13" s="39" customFormat="1" ht="12.75">
      <c r="A54" s="138">
        <f t="shared" si="0"/>
        <v>38</v>
      </c>
      <c r="B54" s="40" t="s">
        <v>352</v>
      </c>
      <c r="C54" s="40" t="s">
        <v>17</v>
      </c>
      <c r="D54" s="40" t="s">
        <v>55</v>
      </c>
      <c r="E54" s="40" t="s">
        <v>53</v>
      </c>
      <c r="F54" s="40" t="s">
        <v>85</v>
      </c>
      <c r="G54" s="40" t="s">
        <v>47</v>
      </c>
      <c r="H54" s="40" t="s">
        <v>50</v>
      </c>
      <c r="I54" s="40" t="s">
        <v>83</v>
      </c>
      <c r="J54" s="90" t="s">
        <v>315</v>
      </c>
      <c r="K54" s="89">
        <v>1132.38</v>
      </c>
      <c r="L54" s="89">
        <v>-18.5</v>
      </c>
      <c r="M54" s="89">
        <f>K54+L54</f>
        <v>1113.88</v>
      </c>
    </row>
    <row r="55" spans="1:13" s="39" customFormat="1" ht="12.75">
      <c r="A55" s="138">
        <f t="shared" si="0"/>
        <v>39</v>
      </c>
      <c r="B55" s="40" t="s">
        <v>353</v>
      </c>
      <c r="C55" s="37" t="s">
        <v>17</v>
      </c>
      <c r="D55" s="37" t="s">
        <v>55</v>
      </c>
      <c r="E55" s="37" t="s">
        <v>86</v>
      </c>
      <c r="F55" s="37" t="s">
        <v>48</v>
      </c>
      <c r="G55" s="37" t="s">
        <v>49</v>
      </c>
      <c r="H55" s="37" t="s">
        <v>50</v>
      </c>
      <c r="I55" s="37" t="s">
        <v>83</v>
      </c>
      <c r="J55" s="88" t="s">
        <v>87</v>
      </c>
      <c r="K55" s="89">
        <f aca="true" t="shared" si="5" ref="K55:M56">K56</f>
        <v>66.2</v>
      </c>
      <c r="L55" s="89">
        <f t="shared" si="5"/>
        <v>0</v>
      </c>
      <c r="M55" s="89">
        <f t="shared" si="5"/>
        <v>66.2</v>
      </c>
    </row>
    <row r="56" spans="1:13" ht="25.5">
      <c r="A56" s="138">
        <f t="shared" si="0"/>
        <v>40</v>
      </c>
      <c r="B56" s="40" t="s">
        <v>354</v>
      </c>
      <c r="C56" s="40" t="s">
        <v>17</v>
      </c>
      <c r="D56" s="40" t="s">
        <v>55</v>
      </c>
      <c r="E56" s="40" t="s">
        <v>86</v>
      </c>
      <c r="F56" s="40" t="s">
        <v>88</v>
      </c>
      <c r="G56" s="40" t="s">
        <v>49</v>
      </c>
      <c r="H56" s="40" t="s">
        <v>50</v>
      </c>
      <c r="I56" s="40" t="s">
        <v>83</v>
      </c>
      <c r="J56" s="90" t="s">
        <v>89</v>
      </c>
      <c r="K56" s="89">
        <f t="shared" si="5"/>
        <v>66.2</v>
      </c>
      <c r="L56" s="89">
        <f t="shared" si="5"/>
        <v>0</v>
      </c>
      <c r="M56" s="89">
        <f t="shared" si="5"/>
        <v>66.2</v>
      </c>
    </row>
    <row r="57" spans="1:13" ht="25.5">
      <c r="A57" s="138">
        <f t="shared" si="0"/>
        <v>41</v>
      </c>
      <c r="B57" s="40" t="s">
        <v>355</v>
      </c>
      <c r="C57" s="40" t="s">
        <v>17</v>
      </c>
      <c r="D57" s="40" t="s">
        <v>55</v>
      </c>
      <c r="E57" s="40" t="s">
        <v>86</v>
      </c>
      <c r="F57" s="40" t="s">
        <v>88</v>
      </c>
      <c r="G57" s="40" t="s">
        <v>47</v>
      </c>
      <c r="H57" s="40" t="s">
        <v>50</v>
      </c>
      <c r="I57" s="40" t="s">
        <v>83</v>
      </c>
      <c r="J57" s="90" t="s">
        <v>110</v>
      </c>
      <c r="K57" s="89">
        <v>66.2</v>
      </c>
      <c r="L57" s="89"/>
      <c r="M57" s="89">
        <f>K57+L57</f>
        <v>66.2</v>
      </c>
    </row>
    <row r="58" spans="1:13" s="39" customFormat="1" ht="12.75">
      <c r="A58" s="138">
        <f t="shared" si="0"/>
        <v>42</v>
      </c>
      <c r="B58" s="40" t="s">
        <v>356</v>
      </c>
      <c r="C58" s="37" t="s">
        <v>17</v>
      </c>
      <c r="D58" s="37" t="s">
        <v>55</v>
      </c>
      <c r="E58" s="37" t="s">
        <v>68</v>
      </c>
      <c r="F58" s="37" t="s">
        <v>48</v>
      </c>
      <c r="G58" s="37" t="s">
        <v>49</v>
      </c>
      <c r="H58" s="37" t="s">
        <v>50</v>
      </c>
      <c r="I58" s="37" t="s">
        <v>83</v>
      </c>
      <c r="J58" s="88" t="s">
        <v>90</v>
      </c>
      <c r="K58" s="89">
        <f aca="true" t="shared" si="6" ref="K58:M59">K59</f>
        <v>3188.26</v>
      </c>
      <c r="L58" s="89">
        <f t="shared" si="6"/>
        <v>97.18</v>
      </c>
      <c r="M58" s="89">
        <f t="shared" si="6"/>
        <v>3285.44</v>
      </c>
    </row>
    <row r="59" spans="1:13" ht="12.75">
      <c r="A59" s="138">
        <f t="shared" si="0"/>
        <v>43</v>
      </c>
      <c r="B59" s="40" t="s">
        <v>357</v>
      </c>
      <c r="C59" s="37" t="s">
        <v>17</v>
      </c>
      <c r="D59" s="37" t="s">
        <v>55</v>
      </c>
      <c r="E59" s="37" t="s">
        <v>68</v>
      </c>
      <c r="F59" s="37" t="s">
        <v>91</v>
      </c>
      <c r="G59" s="37" t="s">
        <v>49</v>
      </c>
      <c r="H59" s="37" t="s">
        <v>50</v>
      </c>
      <c r="I59" s="37" t="s">
        <v>83</v>
      </c>
      <c r="J59" s="88" t="s">
        <v>251</v>
      </c>
      <c r="K59" s="89">
        <f t="shared" si="6"/>
        <v>3188.26</v>
      </c>
      <c r="L59" s="89">
        <f t="shared" si="6"/>
        <v>97.18</v>
      </c>
      <c r="M59" s="89">
        <f t="shared" si="6"/>
        <v>3285.44</v>
      </c>
    </row>
    <row r="60" spans="1:13" ht="12.75">
      <c r="A60" s="138">
        <f t="shared" si="0"/>
        <v>44</v>
      </c>
      <c r="B60" s="40" t="s">
        <v>358</v>
      </c>
      <c r="C60" s="40" t="s">
        <v>17</v>
      </c>
      <c r="D60" s="40" t="s">
        <v>55</v>
      </c>
      <c r="E60" s="40" t="s">
        <v>68</v>
      </c>
      <c r="F60" s="40" t="s">
        <v>91</v>
      </c>
      <c r="G60" s="40" t="s">
        <v>47</v>
      </c>
      <c r="H60" s="40" t="s">
        <v>50</v>
      </c>
      <c r="I60" s="40" t="s">
        <v>83</v>
      </c>
      <c r="J60" s="90" t="s">
        <v>252</v>
      </c>
      <c r="K60" s="213">
        <v>3188.26</v>
      </c>
      <c r="L60" s="213">
        <f>45+52.18</f>
        <v>97.18</v>
      </c>
      <c r="M60" s="213">
        <f>K60+L60</f>
        <v>3285.44</v>
      </c>
    </row>
    <row r="61" spans="1:13" s="39" customFormat="1" ht="15" thickBot="1">
      <c r="A61" s="116"/>
      <c r="B61" s="82"/>
      <c r="C61" s="82"/>
      <c r="D61" s="82"/>
      <c r="E61" s="82"/>
      <c r="F61" s="82"/>
      <c r="G61" s="82"/>
      <c r="H61" s="82"/>
      <c r="I61" s="82"/>
      <c r="J61" s="117" t="s">
        <v>93</v>
      </c>
      <c r="K61" s="44">
        <f>K17+K50</f>
        <v>4982.06</v>
      </c>
      <c r="L61" s="44">
        <f>L17+L50</f>
        <v>78.68</v>
      </c>
      <c r="M61" s="44">
        <f>M17+M50</f>
        <v>5060.740000000001</v>
      </c>
    </row>
    <row r="62" spans="1:13" ht="12.75">
      <c r="A62" s="84"/>
      <c r="B62" s="40"/>
      <c r="C62" s="40"/>
      <c r="D62" s="40"/>
      <c r="E62" s="40"/>
      <c r="F62" s="40"/>
      <c r="G62" s="40"/>
      <c r="H62" s="40"/>
      <c r="I62" s="40"/>
      <c r="J62" s="146" t="s">
        <v>391</v>
      </c>
      <c r="K62" s="85">
        <f>(K61-K55)*15%</f>
        <v>737.379</v>
      </c>
      <c r="L62" s="85">
        <f>(L61-L55)*15%</f>
        <v>11.802000000000001</v>
      </c>
      <c r="M62" s="85">
        <f>(M61-M55)*15%</f>
        <v>749.1810000000002</v>
      </c>
    </row>
    <row r="63" spans="1:13" ht="12.75">
      <c r="A63" s="84"/>
      <c r="B63" s="40"/>
      <c r="C63" s="40"/>
      <c r="D63" s="40"/>
      <c r="E63" s="40"/>
      <c r="F63" s="40"/>
      <c r="G63" s="40"/>
      <c r="H63" s="40"/>
      <c r="I63" s="40"/>
      <c r="J63" s="146" t="s">
        <v>392</v>
      </c>
      <c r="K63" s="85">
        <f>K17*50%</f>
        <v>297.60999999999996</v>
      </c>
      <c r="L63" s="85">
        <f>L17*50%</f>
        <v>0</v>
      </c>
      <c r="M63" s="85">
        <f>M17*50%</f>
        <v>297.60999999999996</v>
      </c>
    </row>
    <row r="64" spans="1:13" s="39" customFormat="1" ht="15" thickBot="1">
      <c r="A64" s="81"/>
      <c r="B64" s="82"/>
      <c r="C64" s="82"/>
      <c r="D64" s="82"/>
      <c r="E64" s="82"/>
      <c r="F64" s="82"/>
      <c r="G64" s="82"/>
      <c r="H64" s="82"/>
      <c r="I64" s="82"/>
      <c r="J64" s="83"/>
      <c r="K64" s="44"/>
      <c r="L64" s="44"/>
      <c r="M64" s="44"/>
    </row>
    <row r="65" spans="1:13" ht="12.75">
      <c r="A65" s="42"/>
      <c r="K65" s="28"/>
      <c r="L65" s="28"/>
      <c r="M65" s="32">
        <v>5060.74</v>
      </c>
    </row>
    <row r="66" spans="1:13" ht="12.75">
      <c r="A66" s="42"/>
      <c r="K66" s="28"/>
      <c r="L66" s="28"/>
      <c r="M66" s="28">
        <f>M65-M61</f>
        <v>0</v>
      </c>
    </row>
    <row r="67" ht="12.75">
      <c r="A67" s="42"/>
    </row>
    <row r="68" ht="12.75">
      <c r="A68" s="42"/>
    </row>
    <row r="69" ht="12.75">
      <c r="A69" s="42"/>
    </row>
    <row r="70" ht="12.75">
      <c r="A70" s="42"/>
    </row>
    <row r="71" ht="12.75">
      <c r="A71" s="42"/>
    </row>
    <row r="72" ht="12.75">
      <c r="A72" s="42"/>
    </row>
    <row r="73" ht="12.75">
      <c r="A73" s="42"/>
    </row>
    <row r="74" ht="12.75">
      <c r="A74" s="42"/>
    </row>
    <row r="75" ht="12.75">
      <c r="A75" s="42"/>
    </row>
    <row r="76" ht="12.75">
      <c r="A76" s="42"/>
    </row>
    <row r="77" ht="12.75">
      <c r="A77" s="42"/>
    </row>
    <row r="78" ht="12.75">
      <c r="A78" s="42"/>
    </row>
    <row r="79" ht="12.75">
      <c r="A79" s="42"/>
    </row>
    <row r="80" ht="12.75">
      <c r="A80" s="42"/>
    </row>
    <row r="81" ht="12.75">
      <c r="A81" s="42"/>
    </row>
    <row r="82" ht="12.75">
      <c r="A82" s="42"/>
    </row>
    <row r="83" ht="12.75">
      <c r="A83" s="42"/>
    </row>
    <row r="84" ht="12.75">
      <c r="A84" s="42"/>
    </row>
    <row r="85" ht="12.75">
      <c r="A85" s="42"/>
    </row>
    <row r="86" ht="12.75">
      <c r="A86" s="42"/>
    </row>
    <row r="87" ht="12.75">
      <c r="A87" s="42"/>
    </row>
    <row r="88" ht="12.75">
      <c r="A88" s="42"/>
    </row>
    <row r="89" ht="12.75">
      <c r="A89" s="42"/>
    </row>
    <row r="90" ht="12.75">
      <c r="A90" s="42"/>
    </row>
    <row r="91" ht="12.75">
      <c r="A91" s="42"/>
    </row>
    <row r="92" ht="12.75">
      <c r="A92" s="42"/>
    </row>
    <row r="93" ht="12.75">
      <c r="A93" s="42"/>
    </row>
    <row r="94" ht="12.75">
      <c r="A94" s="42"/>
    </row>
    <row r="95" ht="12.75">
      <c r="A95" s="42"/>
    </row>
    <row r="96" ht="12.75">
      <c r="A96" s="42"/>
    </row>
    <row r="97" ht="12.75">
      <c r="A97" s="42"/>
    </row>
    <row r="98" ht="12.75">
      <c r="A98" s="42"/>
    </row>
    <row r="99" ht="12.75">
      <c r="A99" s="42"/>
    </row>
  </sheetData>
  <sheetProtection/>
  <mergeCells count="17">
    <mergeCell ref="B14:I14"/>
    <mergeCell ref="L14:L15"/>
    <mergeCell ref="M14:M15"/>
    <mergeCell ref="A12:K12"/>
    <mergeCell ref="J13:K13"/>
    <mergeCell ref="J14:J15"/>
    <mergeCell ref="K14:K15"/>
    <mergeCell ref="A14:A15"/>
    <mergeCell ref="J7:M7"/>
    <mergeCell ref="J8:M8"/>
    <mergeCell ref="J9:M9"/>
    <mergeCell ref="J1:M1"/>
    <mergeCell ref="J2:M2"/>
    <mergeCell ref="J3:M3"/>
    <mergeCell ref="J4:M4"/>
    <mergeCell ref="J5:M5"/>
    <mergeCell ref="J6:M6"/>
  </mergeCells>
  <conditionalFormatting sqref="K14 M14 L1:L23 L29:L60 L62:L65536">
    <cfRule type="cellIs" priority="1" dxfId="6" operator="equal" stopIfTrue="1">
      <formula>0</formula>
    </cfRule>
  </conditionalFormatting>
  <printOptions/>
  <pageMargins left="0.5" right="0.03" top="0.46" bottom="0.3" header="0.28" footer="0.25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F31"/>
  <sheetViews>
    <sheetView view="pageBreakPreview" zoomScaleSheetLayoutView="100" zoomScalePageLayoutView="0" workbookViewId="0" topLeftCell="A10">
      <selection activeCell="B11" sqref="B11:D11"/>
    </sheetView>
  </sheetViews>
  <sheetFormatPr defaultColWidth="9.00390625" defaultRowHeight="12.75"/>
  <cols>
    <col min="1" max="1" width="5.375" style="48" customWidth="1"/>
    <col min="2" max="2" width="47.75390625" style="48" customWidth="1"/>
    <col min="3" max="3" width="8.125" style="48" customWidth="1"/>
    <col min="4" max="16384" width="9.125" style="48" customWidth="1"/>
  </cols>
  <sheetData>
    <row r="1" spans="3:6" ht="12.75">
      <c r="C1" s="247" t="s">
        <v>399</v>
      </c>
      <c r="D1" s="247"/>
      <c r="E1" s="247"/>
      <c r="F1" s="247"/>
    </row>
    <row r="2" spans="3:6" ht="12.75">
      <c r="C2" s="248" t="s">
        <v>165</v>
      </c>
      <c r="D2" s="248"/>
      <c r="E2" s="248"/>
      <c r="F2" s="248"/>
    </row>
    <row r="3" spans="3:6" ht="12.75">
      <c r="C3" s="248" t="s">
        <v>164</v>
      </c>
      <c r="D3" s="248"/>
      <c r="E3" s="248"/>
      <c r="F3" s="248"/>
    </row>
    <row r="4" spans="3:6" ht="12.75">
      <c r="C4" s="249" t="s">
        <v>403</v>
      </c>
      <c r="D4" s="249"/>
      <c r="E4" s="249"/>
      <c r="F4" s="249"/>
    </row>
    <row r="5" spans="3:6" ht="15.75">
      <c r="C5" s="252"/>
      <c r="D5" s="252"/>
      <c r="E5" s="252"/>
      <c r="F5" s="252"/>
    </row>
    <row r="6" spans="2:6" ht="12.75" customHeight="1">
      <c r="B6" s="147" t="s">
        <v>163</v>
      </c>
      <c r="C6" s="247" t="s">
        <v>396</v>
      </c>
      <c r="D6" s="247"/>
      <c r="E6" s="247"/>
      <c r="F6" s="247"/>
    </row>
    <row r="7" spans="2:6" ht="12.75" customHeight="1">
      <c r="B7" s="49" t="s">
        <v>165</v>
      </c>
      <c r="C7" s="248" t="s">
        <v>165</v>
      </c>
      <c r="D7" s="248"/>
      <c r="E7" s="248"/>
      <c r="F7" s="248"/>
    </row>
    <row r="8" spans="2:6" ht="12.75">
      <c r="B8" s="49" t="s">
        <v>164</v>
      </c>
      <c r="C8" s="248" t="s">
        <v>164</v>
      </c>
      <c r="D8" s="248"/>
      <c r="E8" s="248"/>
      <c r="F8" s="248"/>
    </row>
    <row r="9" spans="2:6" ht="12.75" customHeight="1">
      <c r="B9" s="3" t="s">
        <v>289</v>
      </c>
      <c r="C9" s="249" t="s">
        <v>289</v>
      </c>
      <c r="D9" s="249"/>
      <c r="E9" s="249"/>
      <c r="F9" s="249"/>
    </row>
    <row r="10" spans="2:6" ht="23.25" customHeight="1">
      <c r="B10" s="305"/>
      <c r="C10" s="305"/>
      <c r="D10" s="305"/>
      <c r="E10" s="305"/>
      <c r="F10" s="305"/>
    </row>
    <row r="11" spans="2:4" ht="93" customHeight="1">
      <c r="B11" s="308" t="s">
        <v>314</v>
      </c>
      <c r="C11" s="308"/>
      <c r="D11" s="308"/>
    </row>
    <row r="12" spans="2:4" ht="15.75">
      <c r="B12" s="310"/>
      <c r="C12" s="311"/>
      <c r="D12" s="311"/>
    </row>
    <row r="13" spans="1:6" ht="12.75" customHeight="1">
      <c r="A13" s="306" t="s">
        <v>157</v>
      </c>
      <c r="B13" s="312" t="s">
        <v>115</v>
      </c>
      <c r="C13" s="313" t="s">
        <v>116</v>
      </c>
      <c r="D13" s="251" t="s">
        <v>117</v>
      </c>
      <c r="E13" s="251" t="s">
        <v>373</v>
      </c>
      <c r="F13" s="251" t="s">
        <v>374</v>
      </c>
    </row>
    <row r="14" spans="1:6" ht="12.75">
      <c r="A14" s="307"/>
      <c r="B14" s="312"/>
      <c r="C14" s="313"/>
      <c r="D14" s="251"/>
      <c r="E14" s="251"/>
      <c r="F14" s="251"/>
    </row>
    <row r="15" spans="1:6" ht="15.75">
      <c r="A15" s="80">
        <v>1</v>
      </c>
      <c r="B15" s="71" t="s">
        <v>118</v>
      </c>
      <c r="C15" s="72" t="s">
        <v>119</v>
      </c>
      <c r="D15" s="73">
        <f>D16+D17+D18</f>
        <v>2587.449</v>
      </c>
      <c r="E15" s="73">
        <f>E16+E17+E18</f>
        <v>0</v>
      </c>
      <c r="F15" s="73">
        <f>F16+F17+F18</f>
        <v>2587.449</v>
      </c>
    </row>
    <row r="16" spans="1:6" ht="47.25">
      <c r="A16" s="80">
        <f>A15+1</f>
        <v>2</v>
      </c>
      <c r="B16" s="74" t="s">
        <v>120</v>
      </c>
      <c r="C16" s="75" t="s">
        <v>121</v>
      </c>
      <c r="D16" s="76">
        <f>'прил 9 ВЕДОМ 2014'!G16</f>
        <v>466.819</v>
      </c>
      <c r="E16" s="76">
        <f>'прил 9 ВЕДОМ 2014'!H16</f>
        <v>0</v>
      </c>
      <c r="F16" s="76">
        <f>'прил 9 ВЕДОМ 2014'!I16</f>
        <v>466.819</v>
      </c>
    </row>
    <row r="17" spans="1:6" ht="42.75" customHeight="1">
      <c r="A17" s="80">
        <f aca="true" t="shared" si="0" ref="A17:A30">A16+1</f>
        <v>3</v>
      </c>
      <c r="B17" s="74" t="s">
        <v>122</v>
      </c>
      <c r="C17" s="75" t="s">
        <v>123</v>
      </c>
      <c r="D17" s="76">
        <f>'прил 9 ВЕДОМ 2014'!G22</f>
        <v>2115.63</v>
      </c>
      <c r="E17" s="76">
        <f>'прил 9 ВЕДОМ 2014'!H22</f>
        <v>0</v>
      </c>
      <c r="F17" s="76">
        <f>'прил 9 ВЕДОМ 2014'!I22</f>
        <v>2115.63</v>
      </c>
    </row>
    <row r="18" spans="1:6" ht="15.75">
      <c r="A18" s="80">
        <f t="shared" si="0"/>
        <v>4</v>
      </c>
      <c r="B18" s="77" t="s">
        <v>124</v>
      </c>
      <c r="C18" s="70" t="s">
        <v>148</v>
      </c>
      <c r="D18" s="76">
        <f>'прил 9 ВЕДОМ 2014'!G33</f>
        <v>5</v>
      </c>
      <c r="E18" s="76">
        <f>'прил 9 ВЕДОМ 2014'!H33</f>
        <v>0</v>
      </c>
      <c r="F18" s="76">
        <f>'прил 9 ВЕДОМ 2014'!I33</f>
        <v>5</v>
      </c>
    </row>
    <row r="19" spans="1:6" ht="15.75">
      <c r="A19" s="80">
        <f t="shared" si="0"/>
        <v>5</v>
      </c>
      <c r="B19" s="71" t="s">
        <v>125</v>
      </c>
      <c r="C19" s="72" t="s">
        <v>126</v>
      </c>
      <c r="D19" s="73">
        <f>D20</f>
        <v>66.2</v>
      </c>
      <c r="E19" s="73">
        <f>E20</f>
        <v>0</v>
      </c>
      <c r="F19" s="73">
        <f>F20</f>
        <v>66.2</v>
      </c>
    </row>
    <row r="20" spans="1:6" ht="31.5">
      <c r="A20" s="80">
        <f t="shared" si="0"/>
        <v>6</v>
      </c>
      <c r="B20" s="74" t="s">
        <v>127</v>
      </c>
      <c r="C20" s="75" t="s">
        <v>128</v>
      </c>
      <c r="D20" s="76">
        <f>'прил 9 ВЕДОМ 2014'!G39</f>
        <v>66.2</v>
      </c>
      <c r="E20" s="76">
        <f>'прил 9 ВЕДОМ 2014'!H39</f>
        <v>0</v>
      </c>
      <c r="F20" s="76">
        <f>'прил 9 ВЕДОМ 2014'!I39</f>
        <v>66.2</v>
      </c>
    </row>
    <row r="21" spans="1:6" ht="31.5">
      <c r="A21" s="80">
        <f t="shared" si="0"/>
        <v>7</v>
      </c>
      <c r="B21" s="71" t="s">
        <v>129</v>
      </c>
      <c r="C21" s="72" t="s">
        <v>130</v>
      </c>
      <c r="D21" s="73">
        <f>D22</f>
        <v>185.78199999999998</v>
      </c>
      <c r="E21" s="73">
        <f>E22</f>
        <v>-18.5</v>
      </c>
      <c r="F21" s="73">
        <f>F22</f>
        <v>167.28199999999998</v>
      </c>
    </row>
    <row r="22" spans="1:6" ht="15.75">
      <c r="A22" s="80">
        <f t="shared" si="0"/>
        <v>8</v>
      </c>
      <c r="B22" s="74" t="s">
        <v>149</v>
      </c>
      <c r="C22" s="75" t="s">
        <v>150</v>
      </c>
      <c r="D22" s="76">
        <f>'прил 9 ВЕДОМ 2014'!G48</f>
        <v>185.78199999999998</v>
      </c>
      <c r="E22" s="76">
        <f>'прил 9 ВЕДОМ 2014'!H48</f>
        <v>-18.5</v>
      </c>
      <c r="F22" s="76">
        <f>'прил 9 ВЕДОМ 2014'!I48</f>
        <v>167.28199999999998</v>
      </c>
    </row>
    <row r="23" spans="1:6" ht="15.75">
      <c r="A23" s="80">
        <f t="shared" si="0"/>
        <v>9</v>
      </c>
      <c r="B23" s="66" t="s">
        <v>151</v>
      </c>
      <c r="C23" s="78" t="s">
        <v>152</v>
      </c>
      <c r="D23" s="73">
        <f>D24</f>
        <v>181.48999999999998</v>
      </c>
      <c r="E23" s="73">
        <f>E24</f>
        <v>0</v>
      </c>
      <c r="F23" s="73">
        <f>F24</f>
        <v>181.48999999999998</v>
      </c>
    </row>
    <row r="24" spans="1:6" ht="15.75">
      <c r="A24" s="80">
        <f t="shared" si="0"/>
        <v>10</v>
      </c>
      <c r="B24" s="64" t="s">
        <v>153</v>
      </c>
      <c r="C24" s="65" t="s">
        <v>154</v>
      </c>
      <c r="D24" s="76">
        <f>'прил 9 ВЕДОМ 2014'!G57</f>
        <v>181.48999999999998</v>
      </c>
      <c r="E24" s="76">
        <f>'прил 9 ВЕДОМ 2014'!H57</f>
        <v>0</v>
      </c>
      <c r="F24" s="76">
        <f>'прил 9 ВЕДОМ 2014'!I57</f>
        <v>181.48999999999998</v>
      </c>
    </row>
    <row r="25" spans="1:6" ht="15.75">
      <c r="A25" s="80">
        <f t="shared" si="0"/>
        <v>11</v>
      </c>
      <c r="B25" s="71" t="s">
        <v>131</v>
      </c>
      <c r="C25" s="72" t="s">
        <v>132</v>
      </c>
      <c r="D25" s="73">
        <f>D26</f>
        <v>284.2</v>
      </c>
      <c r="E25" s="73">
        <f>E26</f>
        <v>52.18</v>
      </c>
      <c r="F25" s="73">
        <f>F26</f>
        <v>336.38</v>
      </c>
    </row>
    <row r="26" spans="1:6" ht="15.75">
      <c r="A26" s="80">
        <f t="shared" si="0"/>
        <v>12</v>
      </c>
      <c r="B26" s="74" t="s">
        <v>133</v>
      </c>
      <c r="C26" s="75" t="s">
        <v>134</v>
      </c>
      <c r="D26" s="76">
        <f>'прил 9 ВЕДОМ 2014'!G70</f>
        <v>284.2</v>
      </c>
      <c r="E26" s="76">
        <f>'прил 9 ВЕДОМ 2014'!H70</f>
        <v>52.18</v>
      </c>
      <c r="F26" s="76">
        <f>'прил 9 ВЕДОМ 2014'!I70</f>
        <v>336.38</v>
      </c>
    </row>
    <row r="27" spans="1:6" ht="15.75">
      <c r="A27" s="80">
        <f t="shared" si="0"/>
        <v>13</v>
      </c>
      <c r="B27" s="71" t="s">
        <v>135</v>
      </c>
      <c r="C27" s="72" t="s">
        <v>136</v>
      </c>
      <c r="D27" s="73">
        <f>D28</f>
        <v>1705</v>
      </c>
      <c r="E27" s="73">
        <f>E28</f>
        <v>45</v>
      </c>
      <c r="F27" s="73">
        <f>F28</f>
        <v>1750</v>
      </c>
    </row>
    <row r="28" spans="1:6" ht="15.75">
      <c r="A28" s="80">
        <f t="shared" si="0"/>
        <v>14</v>
      </c>
      <c r="B28" s="64" t="s">
        <v>137</v>
      </c>
      <c r="C28" s="75" t="s">
        <v>138</v>
      </c>
      <c r="D28" s="76">
        <f>'прил 9 ВЕДОМ 2014'!G80</f>
        <v>1705</v>
      </c>
      <c r="E28" s="76">
        <f>'прил 9 ВЕДОМ 2014'!H80</f>
        <v>45</v>
      </c>
      <c r="F28" s="76">
        <f>'прил 9 ВЕДОМ 2014'!I80</f>
        <v>1750</v>
      </c>
    </row>
    <row r="29" spans="1:6" ht="15.75">
      <c r="A29" s="80">
        <f t="shared" si="0"/>
        <v>15</v>
      </c>
      <c r="B29" s="71" t="s">
        <v>139</v>
      </c>
      <c r="C29" s="72" t="s">
        <v>140</v>
      </c>
      <c r="D29" s="73">
        <f>D30</f>
        <v>28</v>
      </c>
      <c r="E29" s="73">
        <f>E30</f>
        <v>0</v>
      </c>
      <c r="F29" s="73">
        <f>F30</f>
        <v>28</v>
      </c>
    </row>
    <row r="30" spans="1:6" ht="18.75" customHeight="1">
      <c r="A30" s="80">
        <f t="shared" si="0"/>
        <v>16</v>
      </c>
      <c r="B30" s="74" t="s">
        <v>141</v>
      </c>
      <c r="C30" s="75" t="s">
        <v>142</v>
      </c>
      <c r="D30" s="76">
        <f>'прил 9 ВЕДОМ 2014'!G91</f>
        <v>28</v>
      </c>
      <c r="E30" s="76">
        <f>'прил 9 ВЕДОМ 2014'!H91</f>
        <v>0</v>
      </c>
      <c r="F30" s="76">
        <f>'прил 9 ВЕДОМ 2014'!I91</f>
        <v>28</v>
      </c>
    </row>
    <row r="31" spans="2:6" ht="15.75">
      <c r="B31" s="309" t="s">
        <v>143</v>
      </c>
      <c r="C31" s="309"/>
      <c r="D31" s="79">
        <f>D15+D19+D21+D23+D25+D27+D29</f>
        <v>5038.120999999999</v>
      </c>
      <c r="E31" s="79">
        <f>E15+E19+E21+E23+E25+E27+E29</f>
        <v>78.68</v>
      </c>
      <c r="F31" s="79">
        <f>F15+F19+F21+F23+F25+F27+F29</f>
        <v>5116.8009999999995</v>
      </c>
    </row>
  </sheetData>
  <sheetProtection/>
  <mergeCells count="19">
    <mergeCell ref="A13:A14"/>
    <mergeCell ref="B11:D11"/>
    <mergeCell ref="E13:E14"/>
    <mergeCell ref="F13:F14"/>
    <mergeCell ref="B31:C31"/>
    <mergeCell ref="B12:D12"/>
    <mergeCell ref="B13:B14"/>
    <mergeCell ref="C13:C14"/>
    <mergeCell ref="D13:D14"/>
    <mergeCell ref="C9:F9"/>
    <mergeCell ref="B10:F10"/>
    <mergeCell ref="C1:F1"/>
    <mergeCell ref="C2:F2"/>
    <mergeCell ref="C3:F3"/>
    <mergeCell ref="C4:F4"/>
    <mergeCell ref="C5:F5"/>
    <mergeCell ref="C6:F6"/>
    <mergeCell ref="C7:F7"/>
    <mergeCell ref="C8:F8"/>
  </mergeCells>
  <conditionalFormatting sqref="D13:F13">
    <cfRule type="cellIs" priority="1" dxfId="6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J181"/>
  <sheetViews>
    <sheetView view="pageBreakPreview" zoomScaleSheetLayoutView="100" zoomScalePageLayoutView="0" workbookViewId="0" topLeftCell="A76">
      <selection activeCell="N30" sqref="N30"/>
    </sheetView>
  </sheetViews>
  <sheetFormatPr defaultColWidth="9.00390625" defaultRowHeight="12.75"/>
  <cols>
    <col min="1" max="1" width="5.375" style="51" customWidth="1"/>
    <col min="2" max="2" width="40.75390625" style="51" customWidth="1"/>
    <col min="3" max="3" width="4.625" style="51" customWidth="1"/>
    <col min="4" max="4" width="6.125" style="51" customWidth="1"/>
    <col min="5" max="5" width="7.00390625" style="52" customWidth="1"/>
    <col min="6" max="6" width="4.125" style="54" customWidth="1"/>
    <col min="7" max="7" width="7.875" style="51" customWidth="1"/>
    <col min="8" max="8" width="6.125" style="51" customWidth="1"/>
    <col min="9" max="9" width="7.75390625" style="51" customWidth="1"/>
    <col min="10" max="16384" width="9.125" style="51" customWidth="1"/>
  </cols>
  <sheetData>
    <row r="1" spans="6:9" ht="12.75">
      <c r="F1" s="247" t="s">
        <v>38</v>
      </c>
      <c r="G1" s="247"/>
      <c r="H1" s="247"/>
      <c r="I1" s="247"/>
    </row>
    <row r="2" spans="6:9" ht="12.75">
      <c r="F2" s="314" t="s">
        <v>165</v>
      </c>
      <c r="G2" s="314"/>
      <c r="H2" s="314"/>
      <c r="I2" s="314"/>
    </row>
    <row r="3" spans="6:9" ht="12.75">
      <c r="F3" s="314" t="s">
        <v>164</v>
      </c>
      <c r="G3" s="314"/>
      <c r="H3" s="314"/>
      <c r="I3" s="314"/>
    </row>
    <row r="4" spans="6:9" ht="12.75">
      <c r="F4" s="249" t="s">
        <v>403</v>
      </c>
      <c r="G4" s="249"/>
      <c r="H4" s="249"/>
      <c r="I4" s="249"/>
    </row>
    <row r="5" spans="4:9" ht="12.75" customHeight="1">
      <c r="D5" s="53"/>
      <c r="E5" s="147"/>
      <c r="F5" s="252"/>
      <c r="G5" s="252"/>
      <c r="H5" s="252"/>
      <c r="I5" s="252"/>
    </row>
    <row r="6" spans="4:9" ht="12.75" customHeight="1">
      <c r="D6" s="53"/>
      <c r="E6" s="3"/>
      <c r="F6" s="247" t="s">
        <v>395</v>
      </c>
      <c r="G6" s="247"/>
      <c r="H6" s="247"/>
      <c r="I6" s="247"/>
    </row>
    <row r="7" spans="4:9" ht="16.5" customHeight="1">
      <c r="D7" s="3"/>
      <c r="E7" s="3"/>
      <c r="F7" s="314" t="s">
        <v>165</v>
      </c>
      <c r="G7" s="314"/>
      <c r="H7" s="314"/>
      <c r="I7" s="314"/>
    </row>
    <row r="8" spans="5:9" ht="12.75" customHeight="1">
      <c r="E8" s="3"/>
      <c r="F8" s="314" t="s">
        <v>164</v>
      </c>
      <c r="G8" s="314"/>
      <c r="H8" s="314"/>
      <c r="I8" s="314"/>
    </row>
    <row r="9" spans="6:9" ht="12.75">
      <c r="F9" s="249" t="s">
        <v>289</v>
      </c>
      <c r="G9" s="249"/>
      <c r="H9" s="249"/>
      <c r="I9" s="249"/>
    </row>
    <row r="10" spans="1:7" ht="37.5" customHeight="1">
      <c r="A10" s="308" t="s">
        <v>204</v>
      </c>
      <c r="B10" s="308"/>
      <c r="C10" s="308"/>
      <c r="D10" s="308"/>
      <c r="E10" s="308"/>
      <c r="F10" s="308"/>
      <c r="G10" s="308"/>
    </row>
    <row r="11" spans="1:5" ht="12.75">
      <c r="A11" s="55"/>
      <c r="B11" s="55"/>
      <c r="C11" s="55"/>
      <c r="D11" s="55"/>
      <c r="E11" s="56"/>
    </row>
    <row r="12" spans="1:9" s="57" customFormat="1" ht="22.5" customHeight="1">
      <c r="A12" s="251" t="s">
        <v>13</v>
      </c>
      <c r="B12" s="251" t="s">
        <v>115</v>
      </c>
      <c r="C12" s="251" t="s">
        <v>144</v>
      </c>
      <c r="D12" s="251" t="s">
        <v>145</v>
      </c>
      <c r="E12" s="251" t="s">
        <v>146</v>
      </c>
      <c r="F12" s="251" t="s">
        <v>147</v>
      </c>
      <c r="G12" s="251" t="s">
        <v>117</v>
      </c>
      <c r="H12" s="251" t="s">
        <v>373</v>
      </c>
      <c r="I12" s="251" t="s">
        <v>374</v>
      </c>
    </row>
    <row r="13" spans="1:9" s="57" customFormat="1" ht="24.75" customHeight="1">
      <c r="A13" s="251"/>
      <c r="B13" s="251"/>
      <c r="C13" s="251"/>
      <c r="D13" s="251"/>
      <c r="E13" s="251"/>
      <c r="F13" s="251"/>
      <c r="G13" s="251"/>
      <c r="H13" s="251"/>
      <c r="I13" s="251"/>
    </row>
    <row r="14" spans="1:9" ht="25.5">
      <c r="A14" s="118">
        <v>1</v>
      </c>
      <c r="B14" s="96" t="s">
        <v>99</v>
      </c>
      <c r="C14" s="61" t="s">
        <v>65</v>
      </c>
      <c r="D14" s="97"/>
      <c r="E14" s="97"/>
      <c r="F14" s="97"/>
      <c r="G14" s="119">
        <f>G15+G39+G48+G57+G70+G80+G91</f>
        <v>5038.120999999999</v>
      </c>
      <c r="H14" s="119">
        <f>H15+H39+H48+H57+H70+H80+H91</f>
        <v>78.68</v>
      </c>
      <c r="I14" s="119">
        <f>I15+I39+I48+I57+I70+I80+I91</f>
        <v>5116.8009999999995</v>
      </c>
    </row>
    <row r="15" spans="1:9" s="67" customFormat="1" ht="12.75">
      <c r="A15" s="98">
        <f aca="true" t="shared" si="0" ref="A15:A98">A14+1</f>
        <v>2</v>
      </c>
      <c r="B15" s="95" t="s">
        <v>177</v>
      </c>
      <c r="C15" s="58" t="s">
        <v>65</v>
      </c>
      <c r="D15" s="61" t="s">
        <v>191</v>
      </c>
      <c r="E15" s="61"/>
      <c r="F15" s="61"/>
      <c r="G15" s="119">
        <f>G16+G22+G33</f>
        <v>2587.449</v>
      </c>
      <c r="H15" s="119">
        <f>H16+H22+H33</f>
        <v>0</v>
      </c>
      <c r="I15" s="119">
        <f>I16+I22+I33</f>
        <v>2587.449</v>
      </c>
    </row>
    <row r="16" spans="1:9" ht="38.25">
      <c r="A16" s="98">
        <f t="shared" si="0"/>
        <v>3</v>
      </c>
      <c r="B16" s="95" t="s">
        <v>178</v>
      </c>
      <c r="C16" s="58" t="s">
        <v>65</v>
      </c>
      <c r="D16" s="61" t="s">
        <v>192</v>
      </c>
      <c r="E16" s="61"/>
      <c r="F16" s="61"/>
      <c r="G16" s="119">
        <f>G17</f>
        <v>466.819</v>
      </c>
      <c r="H16" s="119">
        <f aca="true" t="shared" si="1" ref="H16:I20">H17</f>
        <v>0</v>
      </c>
      <c r="I16" s="119">
        <f t="shared" si="1"/>
        <v>466.819</v>
      </c>
    </row>
    <row r="17" spans="1:9" ht="35.25" customHeight="1">
      <c r="A17" s="98">
        <f t="shared" si="0"/>
        <v>4</v>
      </c>
      <c r="B17" s="94" t="s">
        <v>254</v>
      </c>
      <c r="C17" s="58" t="s">
        <v>65</v>
      </c>
      <c r="D17" s="58" t="s">
        <v>192</v>
      </c>
      <c r="E17" s="58" t="s">
        <v>186</v>
      </c>
      <c r="F17" s="58"/>
      <c r="G17" s="120">
        <f>G18</f>
        <v>466.819</v>
      </c>
      <c r="H17" s="120">
        <f t="shared" si="1"/>
        <v>0</v>
      </c>
      <c r="I17" s="120">
        <f t="shared" si="1"/>
        <v>466.819</v>
      </c>
    </row>
    <row r="18" spans="1:9" ht="33.75" customHeight="1">
      <c r="A18" s="98">
        <f t="shared" si="0"/>
        <v>5</v>
      </c>
      <c r="B18" s="94" t="s">
        <v>255</v>
      </c>
      <c r="C18" s="58" t="s">
        <v>65</v>
      </c>
      <c r="D18" s="58" t="s">
        <v>192</v>
      </c>
      <c r="E18" s="58" t="s">
        <v>188</v>
      </c>
      <c r="F18" s="58"/>
      <c r="G18" s="120">
        <f>G19</f>
        <v>466.819</v>
      </c>
      <c r="H18" s="120">
        <f t="shared" si="1"/>
        <v>0</v>
      </c>
      <c r="I18" s="120">
        <f t="shared" si="1"/>
        <v>466.819</v>
      </c>
    </row>
    <row r="19" spans="1:9" ht="51">
      <c r="A19" s="98">
        <f t="shared" si="0"/>
        <v>6</v>
      </c>
      <c r="B19" s="94" t="s">
        <v>174</v>
      </c>
      <c r="C19" s="124" t="s">
        <v>65</v>
      </c>
      <c r="D19" s="124" t="s">
        <v>192</v>
      </c>
      <c r="E19" s="124" t="s">
        <v>189</v>
      </c>
      <c r="F19" s="58" t="s">
        <v>187</v>
      </c>
      <c r="G19" s="120">
        <f>G20</f>
        <v>466.819</v>
      </c>
      <c r="H19" s="120">
        <f t="shared" si="1"/>
        <v>0</v>
      </c>
      <c r="I19" s="120">
        <f t="shared" si="1"/>
        <v>466.819</v>
      </c>
    </row>
    <row r="20" spans="1:9" s="68" customFormat="1" ht="91.5" customHeight="1">
      <c r="A20" s="98">
        <f t="shared" si="0"/>
        <v>7</v>
      </c>
      <c r="B20" s="99" t="s">
        <v>175</v>
      </c>
      <c r="C20" s="125" t="s">
        <v>65</v>
      </c>
      <c r="D20" s="125" t="s">
        <v>192</v>
      </c>
      <c r="E20" s="125" t="s">
        <v>189</v>
      </c>
      <c r="F20" s="58" t="s">
        <v>190</v>
      </c>
      <c r="G20" s="120">
        <f>G21</f>
        <v>466.819</v>
      </c>
      <c r="H20" s="120">
        <f t="shared" si="1"/>
        <v>0</v>
      </c>
      <c r="I20" s="120">
        <f t="shared" si="1"/>
        <v>466.819</v>
      </c>
    </row>
    <row r="21" spans="1:9" ht="39" customHeight="1">
      <c r="A21" s="98">
        <f t="shared" si="0"/>
        <v>8</v>
      </c>
      <c r="B21" s="99" t="s">
        <v>176</v>
      </c>
      <c r="C21" s="125" t="s">
        <v>65</v>
      </c>
      <c r="D21" s="125" t="s">
        <v>192</v>
      </c>
      <c r="E21" s="125" t="s">
        <v>189</v>
      </c>
      <c r="F21" s="58" t="s">
        <v>73</v>
      </c>
      <c r="G21" s="120">
        <v>466.819</v>
      </c>
      <c r="H21" s="120"/>
      <c r="I21" s="120">
        <f>G21+H21</f>
        <v>466.819</v>
      </c>
    </row>
    <row r="22" spans="1:9" ht="51">
      <c r="A22" s="98">
        <f t="shared" si="0"/>
        <v>9</v>
      </c>
      <c r="B22" s="95" t="s">
        <v>122</v>
      </c>
      <c r="C22" s="58" t="s">
        <v>65</v>
      </c>
      <c r="D22" s="61" t="s">
        <v>193</v>
      </c>
      <c r="E22" s="61"/>
      <c r="F22" s="61"/>
      <c r="G22" s="119">
        <f aca="true" t="shared" si="2" ref="G22:I23">G23</f>
        <v>2115.63</v>
      </c>
      <c r="H22" s="119">
        <f t="shared" si="2"/>
        <v>0</v>
      </c>
      <c r="I22" s="119">
        <f t="shared" si="2"/>
        <v>2115.63</v>
      </c>
    </row>
    <row r="23" spans="1:9" ht="25.5">
      <c r="A23" s="98">
        <f t="shared" si="0"/>
        <v>10</v>
      </c>
      <c r="B23" s="94" t="s">
        <v>256</v>
      </c>
      <c r="C23" s="58" t="s">
        <v>65</v>
      </c>
      <c r="D23" s="58" t="s">
        <v>193</v>
      </c>
      <c r="E23" s="58" t="s">
        <v>186</v>
      </c>
      <c r="F23" s="58"/>
      <c r="G23" s="120">
        <f t="shared" si="2"/>
        <v>2115.63</v>
      </c>
      <c r="H23" s="120">
        <f t="shared" si="2"/>
        <v>0</v>
      </c>
      <c r="I23" s="120">
        <f t="shared" si="2"/>
        <v>2115.63</v>
      </c>
    </row>
    <row r="24" spans="1:9" ht="25.5">
      <c r="A24" s="98">
        <f t="shared" si="0"/>
        <v>11</v>
      </c>
      <c r="B24" s="94" t="s">
        <v>257</v>
      </c>
      <c r="C24" s="58" t="s">
        <v>65</v>
      </c>
      <c r="D24" s="58" t="s">
        <v>193</v>
      </c>
      <c r="E24" s="58" t="s">
        <v>188</v>
      </c>
      <c r="F24" s="58"/>
      <c r="G24" s="120">
        <f>G28+G25</f>
        <v>2115.63</v>
      </c>
      <c r="H24" s="120">
        <f>H28+H25</f>
        <v>0</v>
      </c>
      <c r="I24" s="120">
        <f>I28+I25</f>
        <v>2115.63</v>
      </c>
    </row>
    <row r="25" spans="1:9" ht="76.5">
      <c r="A25" s="98">
        <f t="shared" si="0"/>
        <v>12</v>
      </c>
      <c r="B25" s="99" t="s">
        <v>258</v>
      </c>
      <c r="C25" s="58" t="s">
        <v>65</v>
      </c>
      <c r="D25" s="58" t="s">
        <v>193</v>
      </c>
      <c r="E25" s="121" t="s">
        <v>196</v>
      </c>
      <c r="F25" s="121" t="s">
        <v>187</v>
      </c>
      <c r="G25" s="120">
        <f aca="true" t="shared" si="3" ref="G25:I26">G26</f>
        <v>2.4</v>
      </c>
      <c r="H25" s="120">
        <f t="shared" si="3"/>
        <v>0</v>
      </c>
      <c r="I25" s="120">
        <f t="shared" si="3"/>
        <v>2.4</v>
      </c>
    </row>
    <row r="26" spans="1:9" ht="25.5">
      <c r="A26" s="98">
        <f t="shared" si="0"/>
        <v>13</v>
      </c>
      <c r="B26" s="94" t="s">
        <v>179</v>
      </c>
      <c r="C26" s="58" t="s">
        <v>65</v>
      </c>
      <c r="D26" s="58" t="s">
        <v>193</v>
      </c>
      <c r="E26" s="58" t="s">
        <v>196</v>
      </c>
      <c r="F26" s="58" t="s">
        <v>194</v>
      </c>
      <c r="G26" s="120">
        <f t="shared" si="3"/>
        <v>2.4</v>
      </c>
      <c r="H26" s="120">
        <f t="shared" si="3"/>
        <v>0</v>
      </c>
      <c r="I26" s="120">
        <f t="shared" si="3"/>
        <v>2.4</v>
      </c>
    </row>
    <row r="27" spans="1:9" ht="38.25">
      <c r="A27" s="98">
        <f t="shared" si="0"/>
        <v>14</v>
      </c>
      <c r="B27" s="94" t="s">
        <v>180</v>
      </c>
      <c r="C27" s="58" t="s">
        <v>65</v>
      </c>
      <c r="D27" s="58" t="s">
        <v>193</v>
      </c>
      <c r="E27" s="58" t="s">
        <v>196</v>
      </c>
      <c r="F27" s="58" t="s">
        <v>169</v>
      </c>
      <c r="G27" s="120">
        <v>2.4</v>
      </c>
      <c r="H27" s="120"/>
      <c r="I27" s="120">
        <f>G27+H27</f>
        <v>2.4</v>
      </c>
    </row>
    <row r="28" spans="1:9" ht="61.5" customHeight="1">
      <c r="A28" s="98">
        <f t="shared" si="0"/>
        <v>15</v>
      </c>
      <c r="B28" s="94" t="s">
        <v>174</v>
      </c>
      <c r="C28" s="58" t="s">
        <v>65</v>
      </c>
      <c r="D28" s="58" t="s">
        <v>193</v>
      </c>
      <c r="E28" s="58" t="s">
        <v>189</v>
      </c>
      <c r="F28" s="58"/>
      <c r="G28" s="120">
        <f>G29+G31</f>
        <v>2113.23</v>
      </c>
      <c r="H28" s="120">
        <f>H29+H31</f>
        <v>0</v>
      </c>
      <c r="I28" s="120">
        <f>I29+I31</f>
        <v>2113.23</v>
      </c>
    </row>
    <row r="29" spans="1:9" ht="76.5">
      <c r="A29" s="98">
        <f t="shared" si="0"/>
        <v>16</v>
      </c>
      <c r="B29" s="94" t="s">
        <v>175</v>
      </c>
      <c r="C29" s="58" t="s">
        <v>65</v>
      </c>
      <c r="D29" s="58" t="s">
        <v>193</v>
      </c>
      <c r="E29" s="58" t="s">
        <v>189</v>
      </c>
      <c r="F29" s="58" t="s">
        <v>190</v>
      </c>
      <c r="G29" s="120">
        <f>G30</f>
        <v>1604.45</v>
      </c>
      <c r="H29" s="120">
        <f>H30</f>
        <v>0</v>
      </c>
      <c r="I29" s="120">
        <f>I30</f>
        <v>1604.45</v>
      </c>
    </row>
    <row r="30" spans="1:9" ht="30.75" customHeight="1">
      <c r="A30" s="98">
        <f t="shared" si="0"/>
        <v>17</v>
      </c>
      <c r="B30" s="94" t="s">
        <v>176</v>
      </c>
      <c r="C30" s="58" t="s">
        <v>65</v>
      </c>
      <c r="D30" s="58" t="s">
        <v>193</v>
      </c>
      <c r="E30" s="58" t="s">
        <v>189</v>
      </c>
      <c r="F30" s="58" t="s">
        <v>73</v>
      </c>
      <c r="G30" s="120">
        <f>1230.76+2+371.69</f>
        <v>1604.45</v>
      </c>
      <c r="H30" s="120"/>
      <c r="I30" s="120">
        <f>G30+H30</f>
        <v>1604.45</v>
      </c>
    </row>
    <row r="31" spans="1:9" ht="34.5" customHeight="1">
      <c r="A31" s="98">
        <f t="shared" si="0"/>
        <v>18</v>
      </c>
      <c r="B31" s="94" t="s">
        <v>179</v>
      </c>
      <c r="C31" s="58" t="s">
        <v>65</v>
      </c>
      <c r="D31" s="58" t="s">
        <v>193</v>
      </c>
      <c r="E31" s="58" t="s">
        <v>189</v>
      </c>
      <c r="F31" s="58" t="s">
        <v>194</v>
      </c>
      <c r="G31" s="120">
        <f>G32</f>
        <v>508.78</v>
      </c>
      <c r="H31" s="120">
        <f>H32</f>
        <v>0</v>
      </c>
      <c r="I31" s="120">
        <f>I32</f>
        <v>508.78</v>
      </c>
    </row>
    <row r="32" spans="1:9" ht="46.5" customHeight="1">
      <c r="A32" s="98">
        <f t="shared" si="0"/>
        <v>19</v>
      </c>
      <c r="B32" s="94" t="s">
        <v>180</v>
      </c>
      <c r="C32" s="58" t="s">
        <v>65</v>
      </c>
      <c r="D32" s="58" t="s">
        <v>193</v>
      </c>
      <c r="E32" s="58" t="s">
        <v>189</v>
      </c>
      <c r="F32" s="58" t="s">
        <v>169</v>
      </c>
      <c r="G32" s="120">
        <v>508.78</v>
      </c>
      <c r="H32" s="120"/>
      <c r="I32" s="120">
        <f>G32+H32</f>
        <v>508.78</v>
      </c>
    </row>
    <row r="33" spans="1:9" ht="12.75">
      <c r="A33" s="98">
        <f t="shared" si="0"/>
        <v>20</v>
      </c>
      <c r="B33" s="95" t="s">
        <v>205</v>
      </c>
      <c r="C33" s="58" t="s">
        <v>65</v>
      </c>
      <c r="D33" s="61" t="s">
        <v>199</v>
      </c>
      <c r="E33" s="122"/>
      <c r="F33" s="122"/>
      <c r="G33" s="120">
        <f>G34</f>
        <v>5</v>
      </c>
      <c r="H33" s="120">
        <f aca="true" t="shared" si="4" ref="H33:I37">H34</f>
        <v>0</v>
      </c>
      <c r="I33" s="120">
        <f t="shared" si="4"/>
        <v>5</v>
      </c>
    </row>
    <row r="34" spans="1:9" s="68" customFormat="1" ht="12.75" customHeight="1">
      <c r="A34" s="98">
        <f t="shared" si="0"/>
        <v>21</v>
      </c>
      <c r="B34" s="94" t="s">
        <v>256</v>
      </c>
      <c r="C34" s="58" t="s">
        <v>65</v>
      </c>
      <c r="D34" s="58" t="s">
        <v>199</v>
      </c>
      <c r="E34" s="58" t="s">
        <v>186</v>
      </c>
      <c r="F34" s="58"/>
      <c r="G34" s="120">
        <f>G35</f>
        <v>5</v>
      </c>
      <c r="H34" s="120">
        <f t="shared" si="4"/>
        <v>0</v>
      </c>
      <c r="I34" s="120">
        <f t="shared" si="4"/>
        <v>5</v>
      </c>
    </row>
    <row r="35" spans="1:9" ht="15" customHeight="1">
      <c r="A35" s="98">
        <f t="shared" si="0"/>
        <v>22</v>
      </c>
      <c r="B35" s="94" t="s">
        <v>257</v>
      </c>
      <c r="C35" s="58" t="s">
        <v>65</v>
      </c>
      <c r="D35" s="58" t="s">
        <v>199</v>
      </c>
      <c r="E35" s="58" t="s">
        <v>188</v>
      </c>
      <c r="F35" s="58"/>
      <c r="G35" s="120">
        <f>G36</f>
        <v>5</v>
      </c>
      <c r="H35" s="120">
        <f t="shared" si="4"/>
        <v>0</v>
      </c>
      <c r="I35" s="120">
        <f t="shared" si="4"/>
        <v>5</v>
      </c>
    </row>
    <row r="36" spans="1:9" ht="12.75" customHeight="1">
      <c r="A36" s="98">
        <f t="shared" si="0"/>
        <v>23</v>
      </c>
      <c r="B36" s="94" t="s">
        <v>259</v>
      </c>
      <c r="C36" s="58" t="s">
        <v>65</v>
      </c>
      <c r="D36" s="58" t="s">
        <v>199</v>
      </c>
      <c r="E36" s="58" t="s">
        <v>197</v>
      </c>
      <c r="F36" s="58"/>
      <c r="G36" s="120">
        <f>G37</f>
        <v>5</v>
      </c>
      <c r="H36" s="120">
        <f t="shared" si="4"/>
        <v>0</v>
      </c>
      <c r="I36" s="120">
        <f t="shared" si="4"/>
        <v>5</v>
      </c>
    </row>
    <row r="37" spans="1:9" ht="19.5" customHeight="1">
      <c r="A37" s="98">
        <f t="shared" si="0"/>
        <v>24</v>
      </c>
      <c r="B37" s="94" t="s">
        <v>181</v>
      </c>
      <c r="C37" s="58" t="s">
        <v>65</v>
      </c>
      <c r="D37" s="58" t="s">
        <v>199</v>
      </c>
      <c r="E37" s="58" t="s">
        <v>197</v>
      </c>
      <c r="F37" s="58" t="s">
        <v>195</v>
      </c>
      <c r="G37" s="120">
        <f>G38</f>
        <v>5</v>
      </c>
      <c r="H37" s="120">
        <f t="shared" si="4"/>
        <v>0</v>
      </c>
      <c r="I37" s="120">
        <f t="shared" si="4"/>
        <v>5</v>
      </c>
    </row>
    <row r="38" spans="1:9" s="62" customFormat="1" ht="18.75" customHeight="1">
      <c r="A38" s="98">
        <f t="shared" si="0"/>
        <v>25</v>
      </c>
      <c r="B38" s="94" t="s">
        <v>182</v>
      </c>
      <c r="C38" s="58" t="s">
        <v>65</v>
      </c>
      <c r="D38" s="58" t="s">
        <v>199</v>
      </c>
      <c r="E38" s="58" t="s">
        <v>197</v>
      </c>
      <c r="F38" s="58" t="s">
        <v>198</v>
      </c>
      <c r="G38" s="120">
        <v>5</v>
      </c>
      <c r="H38" s="120"/>
      <c r="I38" s="120">
        <f>G38+H38</f>
        <v>5</v>
      </c>
    </row>
    <row r="39" spans="1:9" ht="30" customHeight="1">
      <c r="A39" s="98">
        <f t="shared" si="0"/>
        <v>26</v>
      </c>
      <c r="B39" s="95" t="s">
        <v>183</v>
      </c>
      <c r="C39" s="58" t="s">
        <v>65</v>
      </c>
      <c r="D39" s="61" t="s">
        <v>201</v>
      </c>
      <c r="E39" s="61"/>
      <c r="F39" s="61"/>
      <c r="G39" s="119">
        <f>G40</f>
        <v>66.2</v>
      </c>
      <c r="H39" s="119">
        <f>H40</f>
        <v>0</v>
      </c>
      <c r="I39" s="119">
        <f>I40</f>
        <v>66.2</v>
      </c>
    </row>
    <row r="40" spans="1:9" ht="23.25" customHeight="1">
      <c r="A40" s="98">
        <f t="shared" si="0"/>
        <v>27</v>
      </c>
      <c r="B40" s="94" t="s">
        <v>184</v>
      </c>
      <c r="C40" s="58" t="s">
        <v>65</v>
      </c>
      <c r="D40" s="58" t="s">
        <v>202</v>
      </c>
      <c r="E40" s="58"/>
      <c r="F40" s="58"/>
      <c r="G40" s="120">
        <f>G43</f>
        <v>66.2</v>
      </c>
      <c r="H40" s="120">
        <f>H43</f>
        <v>0</v>
      </c>
      <c r="I40" s="120">
        <f>I43</f>
        <v>66.2</v>
      </c>
    </row>
    <row r="41" spans="1:9" ht="25.5">
      <c r="A41" s="98">
        <f t="shared" si="0"/>
        <v>28</v>
      </c>
      <c r="B41" s="94" t="s">
        <v>256</v>
      </c>
      <c r="C41" s="58" t="s">
        <v>65</v>
      </c>
      <c r="D41" s="58" t="s">
        <v>202</v>
      </c>
      <c r="E41" s="58" t="s">
        <v>186</v>
      </c>
      <c r="F41" s="58"/>
      <c r="G41" s="120">
        <f aca="true" t="shared" si="5" ref="G41:I42">G42</f>
        <v>66.2</v>
      </c>
      <c r="H41" s="120">
        <f t="shared" si="5"/>
        <v>0</v>
      </c>
      <c r="I41" s="120">
        <f t="shared" si="5"/>
        <v>66.2</v>
      </c>
    </row>
    <row r="42" spans="1:9" s="67" customFormat="1" ht="25.5">
      <c r="A42" s="98">
        <f t="shared" si="0"/>
        <v>29</v>
      </c>
      <c r="B42" s="94" t="s">
        <v>257</v>
      </c>
      <c r="C42" s="58" t="s">
        <v>65</v>
      </c>
      <c r="D42" s="58" t="s">
        <v>202</v>
      </c>
      <c r="E42" s="58" t="s">
        <v>188</v>
      </c>
      <c r="F42" s="58"/>
      <c r="G42" s="120">
        <f t="shared" si="5"/>
        <v>66.2</v>
      </c>
      <c r="H42" s="120">
        <f t="shared" si="5"/>
        <v>0</v>
      </c>
      <c r="I42" s="120">
        <f t="shared" si="5"/>
        <v>66.2</v>
      </c>
    </row>
    <row r="43" spans="1:9" ht="55.5" customHeight="1">
      <c r="A43" s="98">
        <f t="shared" si="0"/>
        <v>30</v>
      </c>
      <c r="B43" s="94" t="s">
        <v>316</v>
      </c>
      <c r="C43" s="58" t="s">
        <v>65</v>
      </c>
      <c r="D43" s="58" t="s">
        <v>202</v>
      </c>
      <c r="E43" s="58" t="s">
        <v>200</v>
      </c>
      <c r="F43" s="58" t="s">
        <v>187</v>
      </c>
      <c r="G43" s="120">
        <f>G44+G46</f>
        <v>66.2</v>
      </c>
      <c r="H43" s="120">
        <f>H44+H46</f>
        <v>0</v>
      </c>
      <c r="I43" s="120">
        <f>I44+I46</f>
        <v>66.2</v>
      </c>
    </row>
    <row r="44" spans="1:9" s="68" customFormat="1" ht="76.5" customHeight="1">
      <c r="A44" s="98">
        <f t="shared" si="0"/>
        <v>31</v>
      </c>
      <c r="B44" s="134" t="s">
        <v>175</v>
      </c>
      <c r="C44" s="124" t="s">
        <v>65</v>
      </c>
      <c r="D44" s="58" t="s">
        <v>202</v>
      </c>
      <c r="E44" s="58" t="s">
        <v>200</v>
      </c>
      <c r="F44" s="124" t="s">
        <v>190</v>
      </c>
      <c r="G44" s="191">
        <f>G45</f>
        <v>59.241</v>
      </c>
      <c r="H44" s="191">
        <f>H45</f>
        <v>0</v>
      </c>
      <c r="I44" s="191">
        <f>I45</f>
        <v>59.241</v>
      </c>
    </row>
    <row r="45" spans="1:9" s="68" customFormat="1" ht="29.25" customHeight="1">
      <c r="A45" s="98">
        <f t="shared" si="0"/>
        <v>32</v>
      </c>
      <c r="B45" s="133" t="s">
        <v>176</v>
      </c>
      <c r="C45" s="125" t="s">
        <v>65</v>
      </c>
      <c r="D45" s="58" t="s">
        <v>202</v>
      </c>
      <c r="E45" s="58" t="s">
        <v>200</v>
      </c>
      <c r="F45" s="125" t="s">
        <v>73</v>
      </c>
      <c r="G45" s="126">
        <v>59.241</v>
      </c>
      <c r="H45" s="126"/>
      <c r="I45" s="120">
        <f>G45+H45</f>
        <v>59.241</v>
      </c>
    </row>
    <row r="46" spans="1:9" s="68" customFormat="1" ht="46.5" customHeight="1">
      <c r="A46" s="98">
        <f t="shared" si="0"/>
        <v>33</v>
      </c>
      <c r="B46" s="133" t="s">
        <v>179</v>
      </c>
      <c r="C46" s="125" t="s">
        <v>65</v>
      </c>
      <c r="D46" s="58" t="s">
        <v>202</v>
      </c>
      <c r="E46" s="58" t="s">
        <v>200</v>
      </c>
      <c r="F46" s="125" t="s">
        <v>194</v>
      </c>
      <c r="G46" s="126">
        <f>G47</f>
        <v>6.959</v>
      </c>
      <c r="H46" s="126">
        <f>H47</f>
        <v>0</v>
      </c>
      <c r="I46" s="126">
        <f>I47</f>
        <v>6.959</v>
      </c>
    </row>
    <row r="47" spans="1:9" ht="38.25">
      <c r="A47" s="98">
        <f t="shared" si="0"/>
        <v>34</v>
      </c>
      <c r="B47" s="133" t="s">
        <v>180</v>
      </c>
      <c r="C47" s="125" t="s">
        <v>65</v>
      </c>
      <c r="D47" s="58" t="s">
        <v>202</v>
      </c>
      <c r="E47" s="58" t="s">
        <v>200</v>
      </c>
      <c r="F47" s="125" t="s">
        <v>169</v>
      </c>
      <c r="G47" s="126">
        <v>6.959</v>
      </c>
      <c r="H47" s="126"/>
      <c r="I47" s="120">
        <f>G47+H47</f>
        <v>6.959</v>
      </c>
    </row>
    <row r="48" spans="1:9" s="62" customFormat="1" ht="25.5">
      <c r="A48" s="98">
        <f t="shared" si="0"/>
        <v>35</v>
      </c>
      <c r="B48" s="123" t="s">
        <v>260</v>
      </c>
      <c r="C48" s="87" t="s">
        <v>65</v>
      </c>
      <c r="D48" s="61" t="s">
        <v>261</v>
      </c>
      <c r="E48" s="124"/>
      <c r="F48" s="125"/>
      <c r="G48" s="130">
        <f>G49</f>
        <v>185.78199999999998</v>
      </c>
      <c r="H48" s="130">
        <f aca="true" t="shared" si="6" ref="H48:I51">H49</f>
        <v>-18.5</v>
      </c>
      <c r="I48" s="130">
        <f t="shared" si="6"/>
        <v>167.28199999999998</v>
      </c>
    </row>
    <row r="49" spans="1:9" ht="21" customHeight="1">
      <c r="A49" s="98">
        <f t="shared" si="0"/>
        <v>36</v>
      </c>
      <c r="B49" s="95" t="s">
        <v>149</v>
      </c>
      <c r="C49" s="192" t="s">
        <v>65</v>
      </c>
      <c r="D49" s="193" t="s">
        <v>158</v>
      </c>
      <c r="E49" s="193"/>
      <c r="F49" s="193"/>
      <c r="G49" s="194">
        <f>G50</f>
        <v>185.78199999999998</v>
      </c>
      <c r="H49" s="194">
        <f t="shared" si="6"/>
        <v>-18.5</v>
      </c>
      <c r="I49" s="194">
        <f t="shared" si="6"/>
        <v>167.28199999999998</v>
      </c>
    </row>
    <row r="50" spans="1:9" ht="63.75">
      <c r="A50" s="98">
        <f t="shared" si="0"/>
        <v>37</v>
      </c>
      <c r="B50" s="190" t="s">
        <v>262</v>
      </c>
      <c r="C50" s="195" t="s">
        <v>65</v>
      </c>
      <c r="D50" s="125" t="s">
        <v>158</v>
      </c>
      <c r="E50" s="125" t="s">
        <v>263</v>
      </c>
      <c r="F50" s="125"/>
      <c r="G50" s="126">
        <f>G51</f>
        <v>185.78199999999998</v>
      </c>
      <c r="H50" s="126">
        <f t="shared" si="6"/>
        <v>-18.5</v>
      </c>
      <c r="I50" s="126">
        <f t="shared" si="6"/>
        <v>167.28199999999998</v>
      </c>
    </row>
    <row r="51" spans="1:9" ht="25.5">
      <c r="A51" s="98">
        <f t="shared" si="0"/>
        <v>38</v>
      </c>
      <c r="B51" s="190" t="s">
        <v>264</v>
      </c>
      <c r="C51" s="195" t="s">
        <v>65</v>
      </c>
      <c r="D51" s="125" t="s">
        <v>158</v>
      </c>
      <c r="E51" s="125" t="s">
        <v>265</v>
      </c>
      <c r="F51" s="125"/>
      <c r="G51" s="126">
        <f>G52</f>
        <v>185.78199999999998</v>
      </c>
      <c r="H51" s="126">
        <f t="shared" si="6"/>
        <v>-18.5</v>
      </c>
      <c r="I51" s="126">
        <f t="shared" si="6"/>
        <v>167.28199999999998</v>
      </c>
    </row>
    <row r="52" spans="1:9" s="220" customFormat="1" ht="102">
      <c r="A52" s="214">
        <f t="shared" si="0"/>
        <v>39</v>
      </c>
      <c r="B52" s="222" t="s">
        <v>280</v>
      </c>
      <c r="C52" s="223" t="s">
        <v>65</v>
      </c>
      <c r="D52" s="224" t="s">
        <v>158</v>
      </c>
      <c r="E52" s="224" t="s">
        <v>266</v>
      </c>
      <c r="F52" s="224"/>
      <c r="G52" s="225">
        <f>G53+G55</f>
        <v>185.78199999999998</v>
      </c>
      <c r="H52" s="225">
        <f>H53+H55</f>
        <v>-18.5</v>
      </c>
      <c r="I52" s="225">
        <f>I53+I55</f>
        <v>167.28199999999998</v>
      </c>
    </row>
    <row r="53" spans="1:9" ht="86.25" customHeight="1">
      <c r="A53" s="98">
        <f t="shared" si="0"/>
        <v>40</v>
      </c>
      <c r="B53" s="134" t="s">
        <v>175</v>
      </c>
      <c r="C53" s="124" t="s">
        <v>65</v>
      </c>
      <c r="D53" s="125" t="s">
        <v>158</v>
      </c>
      <c r="E53" s="125" t="s">
        <v>266</v>
      </c>
      <c r="F53" s="124" t="s">
        <v>190</v>
      </c>
      <c r="G53" s="191">
        <f>G54</f>
        <v>47.408</v>
      </c>
      <c r="H53" s="191">
        <f>H54</f>
        <v>0</v>
      </c>
      <c r="I53" s="191">
        <f>I54</f>
        <v>47.408</v>
      </c>
    </row>
    <row r="54" spans="1:9" s="62" customFormat="1" ht="34.5" customHeight="1">
      <c r="A54" s="98">
        <f t="shared" si="0"/>
        <v>41</v>
      </c>
      <c r="B54" s="133" t="s">
        <v>176</v>
      </c>
      <c r="C54" s="125" t="s">
        <v>65</v>
      </c>
      <c r="D54" s="125" t="s">
        <v>158</v>
      </c>
      <c r="E54" s="125" t="s">
        <v>266</v>
      </c>
      <c r="F54" s="125" t="s">
        <v>73</v>
      </c>
      <c r="G54" s="126">
        <v>47.408</v>
      </c>
      <c r="H54" s="126"/>
      <c r="I54" s="120">
        <f>G54+H54</f>
        <v>47.408</v>
      </c>
    </row>
    <row r="55" spans="1:9" ht="29.25" customHeight="1">
      <c r="A55" s="98">
        <f t="shared" si="0"/>
        <v>42</v>
      </c>
      <c r="B55" s="99" t="s">
        <v>179</v>
      </c>
      <c r="C55" s="195" t="s">
        <v>65</v>
      </c>
      <c r="D55" s="125" t="s">
        <v>158</v>
      </c>
      <c r="E55" s="125" t="s">
        <v>266</v>
      </c>
      <c r="F55" s="125" t="s">
        <v>194</v>
      </c>
      <c r="G55" s="126">
        <f>G56</f>
        <v>138.374</v>
      </c>
      <c r="H55" s="126">
        <f>H56</f>
        <v>-18.5</v>
      </c>
      <c r="I55" s="126">
        <f>I56</f>
        <v>119.874</v>
      </c>
    </row>
    <row r="56" spans="1:9" ht="48" customHeight="1">
      <c r="A56" s="98">
        <f t="shared" si="0"/>
        <v>43</v>
      </c>
      <c r="B56" s="99" t="s">
        <v>180</v>
      </c>
      <c r="C56" s="195" t="s">
        <v>65</v>
      </c>
      <c r="D56" s="125" t="s">
        <v>158</v>
      </c>
      <c r="E56" s="125" t="s">
        <v>266</v>
      </c>
      <c r="F56" s="125" t="s">
        <v>169</v>
      </c>
      <c r="G56" s="126">
        <v>138.374</v>
      </c>
      <c r="H56" s="126">
        <v>-18.5</v>
      </c>
      <c r="I56" s="120">
        <f>G56+H56</f>
        <v>119.874</v>
      </c>
    </row>
    <row r="57" spans="1:9" ht="12.75">
      <c r="A57" s="98">
        <f t="shared" si="0"/>
        <v>44</v>
      </c>
      <c r="B57" s="127" t="s">
        <v>267</v>
      </c>
      <c r="C57" s="128" t="s">
        <v>65</v>
      </c>
      <c r="D57" s="129" t="s">
        <v>268</v>
      </c>
      <c r="E57" s="129"/>
      <c r="F57" s="129"/>
      <c r="G57" s="130">
        <f aca="true" t="shared" si="7" ref="G57:I68">G58</f>
        <v>181.48999999999998</v>
      </c>
      <c r="H57" s="130">
        <f t="shared" si="7"/>
        <v>0</v>
      </c>
      <c r="I57" s="130">
        <f t="shared" si="7"/>
        <v>181.48999999999998</v>
      </c>
    </row>
    <row r="58" spans="1:9" ht="12.75">
      <c r="A58" s="98">
        <f t="shared" si="0"/>
        <v>45</v>
      </c>
      <c r="B58" s="127" t="s">
        <v>153</v>
      </c>
      <c r="C58" s="128" t="s">
        <v>65</v>
      </c>
      <c r="D58" s="129" t="s">
        <v>161</v>
      </c>
      <c r="E58" s="129"/>
      <c r="F58" s="129"/>
      <c r="G58" s="130">
        <f t="shared" si="7"/>
        <v>181.48999999999998</v>
      </c>
      <c r="H58" s="130">
        <f t="shared" si="7"/>
        <v>0</v>
      </c>
      <c r="I58" s="130">
        <f t="shared" si="7"/>
        <v>181.48999999999998</v>
      </c>
    </row>
    <row r="59" spans="1:9" s="68" customFormat="1" ht="63.75">
      <c r="A59" s="98">
        <f t="shared" si="0"/>
        <v>46</v>
      </c>
      <c r="B59" s="190" t="s">
        <v>269</v>
      </c>
      <c r="C59" s="195" t="s">
        <v>65</v>
      </c>
      <c r="D59" s="125" t="s">
        <v>161</v>
      </c>
      <c r="E59" s="125" t="s">
        <v>263</v>
      </c>
      <c r="F59" s="125"/>
      <c r="G59" s="126">
        <f t="shared" si="7"/>
        <v>181.48999999999998</v>
      </c>
      <c r="H59" s="126">
        <f t="shared" si="7"/>
        <v>0</v>
      </c>
      <c r="I59" s="126">
        <f t="shared" si="7"/>
        <v>181.48999999999998</v>
      </c>
    </row>
    <row r="60" spans="1:9" ht="25.5" customHeight="1">
      <c r="A60" s="98">
        <f t="shared" si="0"/>
        <v>47</v>
      </c>
      <c r="B60" s="190" t="s">
        <v>270</v>
      </c>
      <c r="C60" s="195" t="s">
        <v>65</v>
      </c>
      <c r="D60" s="125" t="s">
        <v>161</v>
      </c>
      <c r="E60" s="125" t="s">
        <v>271</v>
      </c>
      <c r="F60" s="125"/>
      <c r="G60" s="126">
        <f>G61+G64+G67</f>
        <v>181.48999999999998</v>
      </c>
      <c r="H60" s="126">
        <f>H61+H64+H67</f>
        <v>0</v>
      </c>
      <c r="I60" s="126">
        <f>I61+I64+I67</f>
        <v>181.48999999999998</v>
      </c>
    </row>
    <row r="61" spans="1:9" ht="117" customHeight="1">
      <c r="A61" s="98">
        <f t="shared" si="0"/>
        <v>48</v>
      </c>
      <c r="B61" s="190" t="s">
        <v>382</v>
      </c>
      <c r="C61" s="195" t="s">
        <v>65</v>
      </c>
      <c r="D61" s="125" t="s">
        <v>161</v>
      </c>
      <c r="E61" s="125" t="s">
        <v>383</v>
      </c>
      <c r="F61" s="125"/>
      <c r="G61" s="126">
        <f t="shared" si="7"/>
        <v>35.5</v>
      </c>
      <c r="H61" s="126">
        <f t="shared" si="7"/>
        <v>0</v>
      </c>
      <c r="I61" s="126">
        <f t="shared" si="7"/>
        <v>35.5</v>
      </c>
    </row>
    <row r="62" spans="1:9" ht="25.5" customHeight="1">
      <c r="A62" s="98">
        <f t="shared" si="0"/>
        <v>49</v>
      </c>
      <c r="B62" s="99" t="s">
        <v>179</v>
      </c>
      <c r="C62" s="195" t="s">
        <v>65</v>
      </c>
      <c r="D62" s="125" t="s">
        <v>161</v>
      </c>
      <c r="E62" s="125" t="s">
        <v>383</v>
      </c>
      <c r="F62" s="125" t="s">
        <v>194</v>
      </c>
      <c r="G62" s="126">
        <f t="shared" si="7"/>
        <v>35.5</v>
      </c>
      <c r="H62" s="126">
        <f t="shared" si="7"/>
        <v>0</v>
      </c>
      <c r="I62" s="126">
        <f t="shared" si="7"/>
        <v>35.5</v>
      </c>
    </row>
    <row r="63" spans="1:9" ht="25.5" customHeight="1">
      <c r="A63" s="98">
        <f t="shared" si="0"/>
        <v>50</v>
      </c>
      <c r="B63" s="190" t="s">
        <v>180</v>
      </c>
      <c r="C63" s="195" t="s">
        <v>65</v>
      </c>
      <c r="D63" s="125" t="s">
        <v>161</v>
      </c>
      <c r="E63" s="125" t="s">
        <v>383</v>
      </c>
      <c r="F63" s="125" t="s">
        <v>169</v>
      </c>
      <c r="G63" s="126">
        <v>35.5</v>
      </c>
      <c r="H63" s="126"/>
      <c r="I63" s="120">
        <f>G63+H63</f>
        <v>35.5</v>
      </c>
    </row>
    <row r="64" spans="1:9" ht="29.25" customHeight="1">
      <c r="A64" s="98">
        <f t="shared" si="0"/>
        <v>51</v>
      </c>
      <c r="B64" s="99" t="s">
        <v>272</v>
      </c>
      <c r="C64" s="195" t="s">
        <v>65</v>
      </c>
      <c r="D64" s="125" t="s">
        <v>161</v>
      </c>
      <c r="E64" s="125" t="s">
        <v>273</v>
      </c>
      <c r="F64" s="125"/>
      <c r="G64" s="126">
        <f t="shared" si="7"/>
        <v>145.95</v>
      </c>
      <c r="H64" s="126">
        <f t="shared" si="7"/>
        <v>0</v>
      </c>
      <c r="I64" s="126">
        <f t="shared" si="7"/>
        <v>145.95</v>
      </c>
    </row>
    <row r="65" spans="1:9" ht="32.25" customHeight="1">
      <c r="A65" s="98">
        <f t="shared" si="0"/>
        <v>52</v>
      </c>
      <c r="B65" s="99" t="s">
        <v>179</v>
      </c>
      <c r="C65" s="195" t="s">
        <v>65</v>
      </c>
      <c r="D65" s="125" t="s">
        <v>161</v>
      </c>
      <c r="E65" s="125" t="s">
        <v>273</v>
      </c>
      <c r="F65" s="125" t="s">
        <v>194</v>
      </c>
      <c r="G65" s="126">
        <f t="shared" si="7"/>
        <v>145.95</v>
      </c>
      <c r="H65" s="126">
        <f t="shared" si="7"/>
        <v>0</v>
      </c>
      <c r="I65" s="126">
        <f t="shared" si="7"/>
        <v>145.95</v>
      </c>
    </row>
    <row r="66" spans="1:9" ht="28.5" customHeight="1">
      <c r="A66" s="98">
        <f t="shared" si="0"/>
        <v>53</v>
      </c>
      <c r="B66" s="99" t="s">
        <v>180</v>
      </c>
      <c r="C66" s="195" t="s">
        <v>65</v>
      </c>
      <c r="D66" s="125" t="s">
        <v>161</v>
      </c>
      <c r="E66" s="125" t="s">
        <v>273</v>
      </c>
      <c r="F66" s="125" t="s">
        <v>169</v>
      </c>
      <c r="G66" s="126">
        <v>145.95</v>
      </c>
      <c r="H66" s="126"/>
      <c r="I66" s="120">
        <f>G66+H66</f>
        <v>145.95</v>
      </c>
    </row>
    <row r="67" spans="1:9" ht="128.25" customHeight="1">
      <c r="A67" s="98">
        <f t="shared" si="0"/>
        <v>54</v>
      </c>
      <c r="B67" s="190" t="s">
        <v>384</v>
      </c>
      <c r="C67" s="195" t="s">
        <v>65</v>
      </c>
      <c r="D67" s="125" t="s">
        <v>161</v>
      </c>
      <c r="E67" s="125" t="s">
        <v>385</v>
      </c>
      <c r="F67" s="125"/>
      <c r="G67" s="126">
        <f t="shared" si="7"/>
        <v>0.04</v>
      </c>
      <c r="H67" s="126">
        <f t="shared" si="7"/>
        <v>0</v>
      </c>
      <c r="I67" s="126">
        <f t="shared" si="7"/>
        <v>0.04</v>
      </c>
    </row>
    <row r="68" spans="1:9" ht="30" customHeight="1">
      <c r="A68" s="98">
        <f t="shared" si="0"/>
        <v>55</v>
      </c>
      <c r="B68" s="99" t="s">
        <v>179</v>
      </c>
      <c r="C68" s="195" t="s">
        <v>65</v>
      </c>
      <c r="D68" s="125" t="s">
        <v>161</v>
      </c>
      <c r="E68" s="125" t="s">
        <v>385</v>
      </c>
      <c r="F68" s="125" t="s">
        <v>194</v>
      </c>
      <c r="G68" s="126">
        <f t="shared" si="7"/>
        <v>0.04</v>
      </c>
      <c r="H68" s="126">
        <f t="shared" si="7"/>
        <v>0</v>
      </c>
      <c r="I68" s="126">
        <f t="shared" si="7"/>
        <v>0.04</v>
      </c>
    </row>
    <row r="69" spans="1:9" ht="36.75" customHeight="1">
      <c r="A69" s="98">
        <f t="shared" si="0"/>
        <v>56</v>
      </c>
      <c r="B69" s="190" t="s">
        <v>180</v>
      </c>
      <c r="C69" s="195" t="s">
        <v>65</v>
      </c>
      <c r="D69" s="125" t="s">
        <v>161</v>
      </c>
      <c r="E69" s="125" t="s">
        <v>385</v>
      </c>
      <c r="F69" s="125" t="s">
        <v>169</v>
      </c>
      <c r="G69" s="126">
        <v>0.04</v>
      </c>
      <c r="H69" s="126"/>
      <c r="I69" s="120">
        <f>G69+H69</f>
        <v>0.04</v>
      </c>
    </row>
    <row r="70" spans="1:9" ht="20.25" customHeight="1">
      <c r="A70" s="98">
        <f t="shared" si="0"/>
        <v>57</v>
      </c>
      <c r="B70" s="95" t="s">
        <v>206</v>
      </c>
      <c r="C70" s="58" t="s">
        <v>65</v>
      </c>
      <c r="D70" s="61" t="s">
        <v>207</v>
      </c>
      <c r="E70" s="58"/>
      <c r="F70" s="58"/>
      <c r="G70" s="119">
        <f aca="true" t="shared" si="8" ref="G70:I78">G71</f>
        <v>284.2</v>
      </c>
      <c r="H70" s="119">
        <f t="shared" si="8"/>
        <v>52.18</v>
      </c>
      <c r="I70" s="119">
        <f t="shared" si="8"/>
        <v>336.38</v>
      </c>
    </row>
    <row r="71" spans="1:9" ht="29.25" customHeight="1">
      <c r="A71" s="98">
        <f t="shared" si="0"/>
        <v>58</v>
      </c>
      <c r="B71" s="59" t="s">
        <v>133</v>
      </c>
      <c r="C71" s="58" t="s">
        <v>65</v>
      </c>
      <c r="D71" s="58" t="s">
        <v>159</v>
      </c>
      <c r="E71" s="58"/>
      <c r="F71" s="58"/>
      <c r="G71" s="120">
        <f t="shared" si="8"/>
        <v>284.2</v>
      </c>
      <c r="H71" s="120">
        <f t="shared" si="8"/>
        <v>52.18</v>
      </c>
      <c r="I71" s="120">
        <f t="shared" si="8"/>
        <v>336.38</v>
      </c>
    </row>
    <row r="72" spans="1:9" ht="67.5" customHeight="1">
      <c r="A72" s="98">
        <f t="shared" si="0"/>
        <v>59</v>
      </c>
      <c r="B72" s="94" t="s">
        <v>218</v>
      </c>
      <c r="C72" s="58" t="s">
        <v>65</v>
      </c>
      <c r="D72" s="58" t="s">
        <v>159</v>
      </c>
      <c r="E72" s="58" t="s">
        <v>263</v>
      </c>
      <c r="F72" s="58" t="s">
        <v>187</v>
      </c>
      <c r="G72" s="120">
        <f t="shared" si="8"/>
        <v>284.2</v>
      </c>
      <c r="H72" s="120">
        <f t="shared" si="8"/>
        <v>52.18</v>
      </c>
      <c r="I72" s="120">
        <f t="shared" si="8"/>
        <v>336.38</v>
      </c>
    </row>
    <row r="73" spans="1:9" ht="30.75" customHeight="1">
      <c r="A73" s="98">
        <f t="shared" si="0"/>
        <v>60</v>
      </c>
      <c r="B73" s="94" t="s">
        <v>274</v>
      </c>
      <c r="C73" s="58" t="s">
        <v>65</v>
      </c>
      <c r="D73" s="58" t="s">
        <v>159</v>
      </c>
      <c r="E73" s="58" t="s">
        <v>275</v>
      </c>
      <c r="F73" s="58" t="s">
        <v>187</v>
      </c>
      <c r="G73" s="120">
        <f>G74+G77</f>
        <v>284.2</v>
      </c>
      <c r="H73" s="120">
        <f>H74+H77</f>
        <v>52.18</v>
      </c>
      <c r="I73" s="120">
        <f>I74+I77</f>
        <v>336.38</v>
      </c>
    </row>
    <row r="74" spans="1:9" ht="87" customHeight="1">
      <c r="A74" s="98">
        <f t="shared" si="0"/>
        <v>61</v>
      </c>
      <c r="B74" s="188" t="s">
        <v>276</v>
      </c>
      <c r="C74" s="69" t="s">
        <v>65</v>
      </c>
      <c r="D74" s="58" t="s">
        <v>159</v>
      </c>
      <c r="E74" s="58" t="s">
        <v>277</v>
      </c>
      <c r="F74" s="58"/>
      <c r="G74" s="120">
        <f t="shared" si="8"/>
        <v>284.2</v>
      </c>
      <c r="H74" s="120">
        <f t="shared" si="8"/>
        <v>0</v>
      </c>
      <c r="I74" s="120">
        <f t="shared" si="8"/>
        <v>284.2</v>
      </c>
    </row>
    <row r="75" spans="1:9" s="68" customFormat="1" ht="30" customHeight="1">
      <c r="A75" s="98">
        <f t="shared" si="0"/>
        <v>62</v>
      </c>
      <c r="B75" s="94" t="s">
        <v>179</v>
      </c>
      <c r="C75" s="69" t="s">
        <v>65</v>
      </c>
      <c r="D75" s="58" t="s">
        <v>159</v>
      </c>
      <c r="E75" s="58" t="s">
        <v>277</v>
      </c>
      <c r="F75" s="58" t="s">
        <v>194</v>
      </c>
      <c r="G75" s="120">
        <f t="shared" si="8"/>
        <v>284.2</v>
      </c>
      <c r="H75" s="120">
        <f t="shared" si="8"/>
        <v>0</v>
      </c>
      <c r="I75" s="120">
        <f t="shared" si="8"/>
        <v>284.2</v>
      </c>
    </row>
    <row r="76" spans="1:9" ht="26.25" customHeight="1">
      <c r="A76" s="98">
        <f t="shared" si="0"/>
        <v>63</v>
      </c>
      <c r="B76" s="94" t="s">
        <v>180</v>
      </c>
      <c r="C76" s="69" t="s">
        <v>65</v>
      </c>
      <c r="D76" s="58" t="s">
        <v>159</v>
      </c>
      <c r="E76" s="58" t="s">
        <v>277</v>
      </c>
      <c r="F76" s="58" t="s">
        <v>169</v>
      </c>
      <c r="G76" s="120">
        <v>284.2</v>
      </c>
      <c r="H76" s="120"/>
      <c r="I76" s="120">
        <f>G76+H76</f>
        <v>284.2</v>
      </c>
    </row>
    <row r="77" spans="1:9" s="220" customFormat="1" ht="102" customHeight="1">
      <c r="A77" s="214">
        <f>A76+1</f>
        <v>64</v>
      </c>
      <c r="B77" s="218" t="s">
        <v>0</v>
      </c>
      <c r="C77" s="219" t="s">
        <v>65</v>
      </c>
      <c r="D77" s="216" t="s">
        <v>159</v>
      </c>
      <c r="E77" s="216" t="s">
        <v>1</v>
      </c>
      <c r="F77" s="216"/>
      <c r="G77" s="217">
        <f t="shared" si="8"/>
        <v>0</v>
      </c>
      <c r="H77" s="217">
        <f t="shared" si="8"/>
        <v>52.18</v>
      </c>
      <c r="I77" s="217">
        <f t="shared" si="8"/>
        <v>52.18</v>
      </c>
    </row>
    <row r="78" spans="1:9" s="221" customFormat="1" ht="30" customHeight="1">
      <c r="A78" s="214">
        <f>A77+1</f>
        <v>65</v>
      </c>
      <c r="B78" s="215" t="s">
        <v>179</v>
      </c>
      <c r="C78" s="219" t="s">
        <v>65</v>
      </c>
      <c r="D78" s="216" t="s">
        <v>159</v>
      </c>
      <c r="E78" s="216" t="s">
        <v>1</v>
      </c>
      <c r="F78" s="216" t="s">
        <v>194</v>
      </c>
      <c r="G78" s="217">
        <f t="shared" si="8"/>
        <v>0</v>
      </c>
      <c r="H78" s="217">
        <f t="shared" si="8"/>
        <v>52.18</v>
      </c>
      <c r="I78" s="217">
        <f t="shared" si="8"/>
        <v>52.18</v>
      </c>
    </row>
    <row r="79" spans="1:9" s="220" customFormat="1" ht="26.25" customHeight="1">
      <c r="A79" s="214">
        <f>A78+1</f>
        <v>66</v>
      </c>
      <c r="B79" s="215" t="s">
        <v>180</v>
      </c>
      <c r="C79" s="219" t="s">
        <v>65</v>
      </c>
      <c r="D79" s="216" t="s">
        <v>159</v>
      </c>
      <c r="E79" s="216" t="s">
        <v>1</v>
      </c>
      <c r="F79" s="216" t="s">
        <v>169</v>
      </c>
      <c r="G79" s="217"/>
      <c r="H79" s="217">
        <v>52.18</v>
      </c>
      <c r="I79" s="217">
        <f>G79+H79</f>
        <v>52.18</v>
      </c>
    </row>
    <row r="80" spans="1:9" ht="26.25" customHeight="1">
      <c r="A80" s="98">
        <f>A76+1</f>
        <v>64</v>
      </c>
      <c r="B80" s="196" t="s">
        <v>156</v>
      </c>
      <c r="C80" s="61" t="s">
        <v>65</v>
      </c>
      <c r="D80" s="61" t="s">
        <v>219</v>
      </c>
      <c r="E80" s="61"/>
      <c r="F80" s="61"/>
      <c r="G80" s="119">
        <f aca="true" t="shared" si="9" ref="G80:I89">G81</f>
        <v>1705</v>
      </c>
      <c r="H80" s="119">
        <f t="shared" si="9"/>
        <v>45</v>
      </c>
      <c r="I80" s="119">
        <f t="shared" si="9"/>
        <v>1750</v>
      </c>
    </row>
    <row r="81" spans="1:9" ht="26.25" customHeight="1">
      <c r="A81" s="98">
        <f t="shared" si="0"/>
        <v>65</v>
      </c>
      <c r="B81" s="197" t="s">
        <v>137</v>
      </c>
      <c r="C81" s="58" t="s">
        <v>65</v>
      </c>
      <c r="D81" s="58" t="s">
        <v>217</v>
      </c>
      <c r="E81" s="58"/>
      <c r="F81" s="58"/>
      <c r="G81" s="120">
        <f t="shared" si="9"/>
        <v>1705</v>
      </c>
      <c r="H81" s="120">
        <f t="shared" si="9"/>
        <v>45</v>
      </c>
      <c r="I81" s="120">
        <f t="shared" si="9"/>
        <v>1750</v>
      </c>
    </row>
    <row r="82" spans="1:9" ht="26.25" customHeight="1">
      <c r="A82" s="98">
        <f t="shared" si="0"/>
        <v>66</v>
      </c>
      <c r="B82" s="94" t="s">
        <v>216</v>
      </c>
      <c r="C82" s="58" t="s">
        <v>65</v>
      </c>
      <c r="D82" s="58" t="s">
        <v>217</v>
      </c>
      <c r="E82" s="58" t="s">
        <v>208</v>
      </c>
      <c r="F82" s="58" t="s">
        <v>187</v>
      </c>
      <c r="G82" s="120">
        <f>G87+G83</f>
        <v>1705</v>
      </c>
      <c r="H82" s="120">
        <f>H87+H83</f>
        <v>45</v>
      </c>
      <c r="I82" s="120">
        <f>I87+I83</f>
        <v>1750</v>
      </c>
    </row>
    <row r="83" spans="1:9" s="212" customFormat="1" ht="26.25" customHeight="1">
      <c r="A83" s="214">
        <f>A78+1</f>
        <v>66</v>
      </c>
      <c r="B83" s="215" t="s">
        <v>209</v>
      </c>
      <c r="C83" s="216" t="s">
        <v>65</v>
      </c>
      <c r="D83" s="216" t="s">
        <v>217</v>
      </c>
      <c r="E83" s="216" t="s">
        <v>2</v>
      </c>
      <c r="F83" s="216" t="s">
        <v>187</v>
      </c>
      <c r="G83" s="217">
        <f t="shared" si="9"/>
        <v>0</v>
      </c>
      <c r="H83" s="217">
        <f t="shared" si="9"/>
        <v>45</v>
      </c>
      <c r="I83" s="217">
        <f t="shared" si="9"/>
        <v>45</v>
      </c>
    </row>
    <row r="84" spans="1:9" s="212" customFormat="1" ht="26.25" customHeight="1">
      <c r="A84" s="214">
        <f>A83+1</f>
        <v>67</v>
      </c>
      <c r="B84" s="215" t="s">
        <v>220</v>
      </c>
      <c r="C84" s="216" t="s">
        <v>65</v>
      </c>
      <c r="D84" s="216" t="s">
        <v>217</v>
      </c>
      <c r="E84" s="216" t="s">
        <v>3</v>
      </c>
      <c r="F84" s="216" t="s">
        <v>187</v>
      </c>
      <c r="G84" s="217">
        <f t="shared" si="9"/>
        <v>0</v>
      </c>
      <c r="H84" s="217">
        <f t="shared" si="9"/>
        <v>45</v>
      </c>
      <c r="I84" s="217">
        <f t="shared" si="9"/>
        <v>45</v>
      </c>
    </row>
    <row r="85" spans="1:9" s="212" customFormat="1" ht="26.25" customHeight="1">
      <c r="A85" s="214">
        <f>A84+1</f>
        <v>68</v>
      </c>
      <c r="B85" s="215" t="s">
        <v>212</v>
      </c>
      <c r="C85" s="216" t="s">
        <v>65</v>
      </c>
      <c r="D85" s="216" t="s">
        <v>217</v>
      </c>
      <c r="E85" s="216" t="s">
        <v>3</v>
      </c>
      <c r="F85" s="216" t="s">
        <v>213</v>
      </c>
      <c r="G85" s="217">
        <f t="shared" si="9"/>
        <v>0</v>
      </c>
      <c r="H85" s="217">
        <f t="shared" si="9"/>
        <v>45</v>
      </c>
      <c r="I85" s="217">
        <f t="shared" si="9"/>
        <v>45</v>
      </c>
    </row>
    <row r="86" spans="1:9" s="212" customFormat="1" ht="26.25" customHeight="1">
      <c r="A86" s="214">
        <f>A85+1</f>
        <v>69</v>
      </c>
      <c r="B86" s="215" t="s">
        <v>214</v>
      </c>
      <c r="C86" s="216" t="s">
        <v>65</v>
      </c>
      <c r="D86" s="216" t="s">
        <v>217</v>
      </c>
      <c r="E86" s="216" t="s">
        <v>3</v>
      </c>
      <c r="F86" s="216" t="s">
        <v>215</v>
      </c>
      <c r="G86" s="217"/>
      <c r="H86" s="217">
        <v>45</v>
      </c>
      <c r="I86" s="217">
        <f>G86+H86</f>
        <v>45</v>
      </c>
    </row>
    <row r="87" spans="1:9" ht="26.25" customHeight="1">
      <c r="A87" s="98">
        <f>A82+1</f>
        <v>67</v>
      </c>
      <c r="B87" s="94" t="s">
        <v>209</v>
      </c>
      <c r="C87" s="58" t="s">
        <v>65</v>
      </c>
      <c r="D87" s="58" t="s">
        <v>217</v>
      </c>
      <c r="E87" s="58" t="s">
        <v>210</v>
      </c>
      <c r="F87" s="58" t="s">
        <v>187</v>
      </c>
      <c r="G87" s="120">
        <f t="shared" si="9"/>
        <v>1705</v>
      </c>
      <c r="H87" s="120">
        <f t="shared" si="9"/>
        <v>0</v>
      </c>
      <c r="I87" s="120">
        <f t="shared" si="9"/>
        <v>1705</v>
      </c>
    </row>
    <row r="88" spans="1:9" ht="26.25" customHeight="1">
      <c r="A88" s="98">
        <f t="shared" si="0"/>
        <v>68</v>
      </c>
      <c r="B88" s="94" t="s">
        <v>220</v>
      </c>
      <c r="C88" s="58" t="s">
        <v>65</v>
      </c>
      <c r="D88" s="58" t="s">
        <v>217</v>
      </c>
      <c r="E88" s="58" t="s">
        <v>211</v>
      </c>
      <c r="F88" s="58" t="s">
        <v>187</v>
      </c>
      <c r="G88" s="120">
        <f t="shared" si="9"/>
        <v>1705</v>
      </c>
      <c r="H88" s="120">
        <f t="shared" si="9"/>
        <v>0</v>
      </c>
      <c r="I88" s="120">
        <f t="shared" si="9"/>
        <v>1705</v>
      </c>
    </row>
    <row r="89" spans="1:9" ht="26.25" customHeight="1">
      <c r="A89" s="98">
        <f t="shared" si="0"/>
        <v>69</v>
      </c>
      <c r="B89" s="94" t="s">
        <v>212</v>
      </c>
      <c r="C89" s="58" t="s">
        <v>65</v>
      </c>
      <c r="D89" s="58" t="s">
        <v>217</v>
      </c>
      <c r="E89" s="58" t="s">
        <v>211</v>
      </c>
      <c r="F89" s="58" t="s">
        <v>213</v>
      </c>
      <c r="G89" s="120">
        <f t="shared" si="9"/>
        <v>1705</v>
      </c>
      <c r="H89" s="120">
        <f t="shared" si="9"/>
        <v>0</v>
      </c>
      <c r="I89" s="120">
        <f t="shared" si="9"/>
        <v>1705</v>
      </c>
    </row>
    <row r="90" spans="1:9" ht="26.25" customHeight="1">
      <c r="A90" s="98">
        <f t="shared" si="0"/>
        <v>70</v>
      </c>
      <c r="B90" s="94" t="s">
        <v>214</v>
      </c>
      <c r="C90" s="58" t="s">
        <v>65</v>
      </c>
      <c r="D90" s="58" t="s">
        <v>217</v>
      </c>
      <c r="E90" s="58" t="s">
        <v>211</v>
      </c>
      <c r="F90" s="58" t="s">
        <v>215</v>
      </c>
      <c r="G90" s="120">
        <v>1705</v>
      </c>
      <c r="H90" s="120"/>
      <c r="I90" s="120">
        <f>G90+H90</f>
        <v>1705</v>
      </c>
    </row>
    <row r="91" spans="1:9" ht="27.75" customHeight="1">
      <c r="A91" s="98">
        <f t="shared" si="0"/>
        <v>71</v>
      </c>
      <c r="B91" s="131" t="s">
        <v>185</v>
      </c>
      <c r="C91" s="87" t="s">
        <v>65</v>
      </c>
      <c r="D91" s="61" t="s">
        <v>203</v>
      </c>
      <c r="E91" s="61"/>
      <c r="F91" s="61"/>
      <c r="G91" s="119">
        <f>G92</f>
        <v>28</v>
      </c>
      <c r="H91" s="119">
        <f aca="true" t="shared" si="10" ref="H91:I93">H92</f>
        <v>0</v>
      </c>
      <c r="I91" s="119">
        <f t="shared" si="10"/>
        <v>28</v>
      </c>
    </row>
    <row r="92" spans="1:9" ht="20.25" customHeight="1">
      <c r="A92" s="98">
        <f t="shared" si="0"/>
        <v>72</v>
      </c>
      <c r="B92" s="131" t="s">
        <v>155</v>
      </c>
      <c r="C92" s="87" t="s">
        <v>65</v>
      </c>
      <c r="D92" s="61" t="s">
        <v>160</v>
      </c>
      <c r="E92" s="61"/>
      <c r="F92" s="61"/>
      <c r="G92" s="119">
        <f>G93</f>
        <v>28</v>
      </c>
      <c r="H92" s="119">
        <f t="shared" si="10"/>
        <v>0</v>
      </c>
      <c r="I92" s="119">
        <f t="shared" si="10"/>
        <v>28</v>
      </c>
    </row>
    <row r="93" spans="1:9" ht="69" customHeight="1">
      <c r="A93" s="98">
        <f t="shared" si="0"/>
        <v>73</v>
      </c>
      <c r="B93" s="134" t="s">
        <v>281</v>
      </c>
      <c r="C93" s="124" t="s">
        <v>65</v>
      </c>
      <c r="D93" s="58" t="s">
        <v>160</v>
      </c>
      <c r="E93" s="58" t="s">
        <v>263</v>
      </c>
      <c r="F93" s="58"/>
      <c r="G93" s="120">
        <f>G94</f>
        <v>28</v>
      </c>
      <c r="H93" s="120">
        <f t="shared" si="10"/>
        <v>0</v>
      </c>
      <c r="I93" s="120">
        <f t="shared" si="10"/>
        <v>28</v>
      </c>
    </row>
    <row r="94" spans="1:9" ht="27" customHeight="1">
      <c r="A94" s="98">
        <f t="shared" si="0"/>
        <v>74</v>
      </c>
      <c r="B94" s="190" t="s">
        <v>264</v>
      </c>
      <c r="C94" s="125" t="s">
        <v>65</v>
      </c>
      <c r="D94" s="58" t="s">
        <v>160</v>
      </c>
      <c r="E94" s="58" t="s">
        <v>265</v>
      </c>
      <c r="F94" s="61"/>
      <c r="G94" s="120">
        <f>G95+G98</f>
        <v>28</v>
      </c>
      <c r="H94" s="120">
        <f>H95+H98</f>
        <v>0</v>
      </c>
      <c r="I94" s="120">
        <f>I95+I98</f>
        <v>28</v>
      </c>
    </row>
    <row r="95" spans="1:9" ht="107.25" customHeight="1">
      <c r="A95" s="98">
        <f t="shared" si="0"/>
        <v>75</v>
      </c>
      <c r="B95" s="198" t="s">
        <v>282</v>
      </c>
      <c r="C95" s="195" t="s">
        <v>65</v>
      </c>
      <c r="D95" s="58" t="s">
        <v>160</v>
      </c>
      <c r="E95" s="58" t="s">
        <v>278</v>
      </c>
      <c r="F95" s="61"/>
      <c r="G95" s="120">
        <f aca="true" t="shared" si="11" ref="G95:I96">G96</f>
        <v>25</v>
      </c>
      <c r="H95" s="120">
        <f t="shared" si="11"/>
        <v>0</v>
      </c>
      <c r="I95" s="120">
        <f t="shared" si="11"/>
        <v>25</v>
      </c>
    </row>
    <row r="96" spans="1:9" s="62" customFormat="1" ht="34.5" customHeight="1">
      <c r="A96" s="98">
        <f t="shared" si="0"/>
        <v>76</v>
      </c>
      <c r="B96" s="133" t="s">
        <v>179</v>
      </c>
      <c r="C96" s="195" t="s">
        <v>65</v>
      </c>
      <c r="D96" s="58" t="s">
        <v>160</v>
      </c>
      <c r="E96" s="58" t="s">
        <v>278</v>
      </c>
      <c r="F96" s="58" t="s">
        <v>194</v>
      </c>
      <c r="G96" s="120">
        <f t="shared" si="11"/>
        <v>25</v>
      </c>
      <c r="H96" s="120">
        <f t="shared" si="11"/>
        <v>0</v>
      </c>
      <c r="I96" s="120">
        <f t="shared" si="11"/>
        <v>25</v>
      </c>
    </row>
    <row r="97" spans="1:9" ht="57.75" customHeight="1">
      <c r="A97" s="98">
        <f t="shared" si="0"/>
        <v>77</v>
      </c>
      <c r="B97" s="133" t="s">
        <v>180</v>
      </c>
      <c r="C97" s="195" t="s">
        <v>65</v>
      </c>
      <c r="D97" s="58" t="s">
        <v>160</v>
      </c>
      <c r="E97" s="58" t="s">
        <v>278</v>
      </c>
      <c r="F97" s="58" t="s">
        <v>169</v>
      </c>
      <c r="G97" s="120">
        <v>25</v>
      </c>
      <c r="H97" s="120"/>
      <c r="I97" s="120">
        <f>G97+H97</f>
        <v>25</v>
      </c>
    </row>
    <row r="98" spans="1:9" ht="105.75" customHeight="1">
      <c r="A98" s="98">
        <f t="shared" si="0"/>
        <v>78</v>
      </c>
      <c r="B98" s="188" t="s">
        <v>283</v>
      </c>
      <c r="C98" s="69" t="s">
        <v>65</v>
      </c>
      <c r="D98" s="58" t="s">
        <v>160</v>
      </c>
      <c r="E98" s="58" t="s">
        <v>279</v>
      </c>
      <c r="F98" s="61"/>
      <c r="G98" s="120">
        <f aca="true" t="shared" si="12" ref="G98:I99">G99</f>
        <v>3</v>
      </c>
      <c r="H98" s="120">
        <f t="shared" si="12"/>
        <v>0</v>
      </c>
      <c r="I98" s="120">
        <f t="shared" si="12"/>
        <v>3</v>
      </c>
    </row>
    <row r="99" spans="1:9" ht="34.5" customHeight="1">
      <c r="A99" s="98">
        <f>A98+1</f>
        <v>79</v>
      </c>
      <c r="B99" s="94" t="s">
        <v>179</v>
      </c>
      <c r="C99" s="69" t="s">
        <v>65</v>
      </c>
      <c r="D99" s="58" t="s">
        <v>160</v>
      </c>
      <c r="E99" s="58" t="s">
        <v>279</v>
      </c>
      <c r="F99" s="58" t="s">
        <v>194</v>
      </c>
      <c r="G99" s="120">
        <f t="shared" si="12"/>
        <v>3</v>
      </c>
      <c r="H99" s="120">
        <f t="shared" si="12"/>
        <v>0</v>
      </c>
      <c r="I99" s="120">
        <f t="shared" si="12"/>
        <v>3</v>
      </c>
    </row>
    <row r="100" spans="1:9" ht="38.25">
      <c r="A100" s="98">
        <f>A99+1</f>
        <v>80</v>
      </c>
      <c r="B100" s="94" t="s">
        <v>180</v>
      </c>
      <c r="C100" s="69" t="s">
        <v>65</v>
      </c>
      <c r="D100" s="58" t="s">
        <v>160</v>
      </c>
      <c r="E100" s="58" t="s">
        <v>279</v>
      </c>
      <c r="F100" s="58" t="s">
        <v>169</v>
      </c>
      <c r="G100" s="120">
        <v>3</v>
      </c>
      <c r="H100" s="120"/>
      <c r="I100" s="120">
        <f>G100+H100</f>
        <v>3</v>
      </c>
    </row>
    <row r="101" spans="2:10" ht="12.75" customHeight="1">
      <c r="B101" s="174" t="s">
        <v>143</v>
      </c>
      <c r="C101" s="172"/>
      <c r="D101" s="172"/>
      <c r="E101" s="172"/>
      <c r="F101" s="173"/>
      <c r="G101" s="119">
        <f>G14</f>
        <v>5038.120999999999</v>
      </c>
      <c r="H101" s="119">
        <f>H14</f>
        <v>78.68</v>
      </c>
      <c r="I101" s="119">
        <f>I14</f>
        <v>5116.8009999999995</v>
      </c>
      <c r="J101" s="51">
        <f>35.5+56.056</f>
        <v>91.556</v>
      </c>
    </row>
    <row r="102" spans="1:9" ht="12.75">
      <c r="A102" s="55"/>
      <c r="B102" s="55"/>
      <c r="C102" s="55"/>
      <c r="D102" s="55"/>
      <c r="E102" s="56"/>
      <c r="G102" s="63"/>
      <c r="H102" s="63"/>
      <c r="I102" s="63"/>
    </row>
    <row r="103" spans="1:5" ht="12.75">
      <c r="A103" s="55"/>
      <c r="B103" s="55"/>
      <c r="C103" s="55"/>
      <c r="D103" s="55"/>
      <c r="E103" s="56"/>
    </row>
    <row r="104" spans="1:5" ht="12.75">
      <c r="A104" s="55"/>
      <c r="B104" s="55"/>
      <c r="C104" s="55"/>
      <c r="D104" s="55"/>
      <c r="E104" s="56"/>
    </row>
    <row r="105" spans="1:5" ht="12.75">
      <c r="A105" s="55"/>
      <c r="B105" s="55"/>
      <c r="C105" s="55"/>
      <c r="D105" s="55"/>
      <c r="E105" s="56"/>
    </row>
    <row r="106" spans="1:5" ht="12.75">
      <c r="A106" s="55"/>
      <c r="B106" s="55"/>
      <c r="C106" s="55"/>
      <c r="D106" s="55"/>
      <c r="E106" s="56"/>
    </row>
    <row r="107" spans="1:5" ht="12.75">
      <c r="A107" s="55"/>
      <c r="B107" s="55"/>
      <c r="C107" s="55"/>
      <c r="D107" s="55"/>
      <c r="E107" s="56"/>
    </row>
    <row r="108" spans="1:5" ht="12.75">
      <c r="A108" s="55"/>
      <c r="B108" s="55"/>
      <c r="C108" s="55"/>
      <c r="D108" s="55"/>
      <c r="E108" s="56"/>
    </row>
    <row r="109" spans="1:5" ht="12.75">
      <c r="A109" s="55"/>
      <c r="B109" s="55"/>
      <c r="C109" s="55"/>
      <c r="D109" s="55"/>
      <c r="E109" s="56"/>
    </row>
    <row r="110" spans="1:5" ht="12.75">
      <c r="A110" s="55"/>
      <c r="B110" s="55"/>
      <c r="C110" s="55"/>
      <c r="D110" s="55"/>
      <c r="E110" s="56"/>
    </row>
    <row r="111" spans="1:5" ht="12.75">
      <c r="A111" s="55"/>
      <c r="B111" s="55"/>
      <c r="C111" s="55"/>
      <c r="D111" s="55"/>
      <c r="E111" s="56"/>
    </row>
    <row r="112" spans="1:5" ht="12.75">
      <c r="A112" s="55"/>
      <c r="B112" s="55"/>
      <c r="C112" s="55"/>
      <c r="D112" s="55"/>
      <c r="E112" s="56"/>
    </row>
    <row r="113" spans="1:5" ht="12.75">
      <c r="A113" s="55"/>
      <c r="B113" s="55"/>
      <c r="C113" s="55"/>
      <c r="D113" s="55"/>
      <c r="E113" s="56"/>
    </row>
    <row r="114" spans="1:5" ht="12.75">
      <c r="A114" s="55"/>
      <c r="B114" s="55"/>
      <c r="C114" s="55"/>
      <c r="D114" s="55"/>
      <c r="E114" s="56"/>
    </row>
    <row r="115" spans="1:5" ht="12.75">
      <c r="A115" s="55"/>
      <c r="B115" s="55"/>
      <c r="C115" s="55"/>
      <c r="D115" s="55"/>
      <c r="E115" s="56"/>
    </row>
    <row r="116" spans="1:5" ht="12.75">
      <c r="A116" s="55"/>
      <c r="B116" s="55"/>
      <c r="C116" s="55"/>
      <c r="D116" s="55"/>
      <c r="E116" s="56"/>
    </row>
    <row r="117" spans="1:5" ht="12.75">
      <c r="A117" s="55"/>
      <c r="B117" s="55"/>
      <c r="C117" s="55"/>
      <c r="D117" s="55"/>
      <c r="E117" s="56"/>
    </row>
    <row r="118" spans="1:5" ht="12.75">
      <c r="A118" s="55"/>
      <c r="B118" s="55"/>
      <c r="C118" s="55"/>
      <c r="D118" s="55"/>
      <c r="E118" s="56"/>
    </row>
    <row r="119" spans="1:5" ht="12.75">
      <c r="A119" s="55"/>
      <c r="B119" s="55"/>
      <c r="C119" s="55"/>
      <c r="D119" s="55"/>
      <c r="E119" s="56"/>
    </row>
    <row r="120" spans="1:5" ht="12.75">
      <c r="A120" s="55"/>
      <c r="B120" s="55"/>
      <c r="C120" s="55"/>
      <c r="D120" s="55"/>
      <c r="E120" s="56"/>
    </row>
    <row r="121" spans="1:5" ht="12.75">
      <c r="A121" s="55"/>
      <c r="B121" s="55"/>
      <c r="C121" s="55"/>
      <c r="D121" s="55"/>
      <c r="E121" s="56"/>
    </row>
    <row r="122" spans="1:5" ht="12.75">
      <c r="A122" s="55"/>
      <c r="B122" s="55"/>
      <c r="C122" s="55"/>
      <c r="D122" s="55"/>
      <c r="E122" s="56"/>
    </row>
    <row r="123" spans="1:5" ht="12.75">
      <c r="A123" s="55"/>
      <c r="B123" s="55"/>
      <c r="C123" s="55"/>
      <c r="D123" s="55"/>
      <c r="E123" s="56"/>
    </row>
    <row r="124" spans="1:5" ht="12.75">
      <c r="A124" s="55"/>
      <c r="B124" s="55"/>
      <c r="C124" s="55"/>
      <c r="D124" s="55"/>
      <c r="E124" s="56"/>
    </row>
    <row r="125" spans="1:5" ht="12.75">
      <c r="A125" s="55"/>
      <c r="B125" s="55"/>
      <c r="C125" s="55"/>
      <c r="D125" s="55"/>
      <c r="E125" s="56"/>
    </row>
    <row r="126" spans="1:5" ht="12.75">
      <c r="A126" s="55"/>
      <c r="B126" s="55"/>
      <c r="C126" s="55"/>
      <c r="D126" s="55"/>
      <c r="E126" s="56"/>
    </row>
    <row r="127" spans="1:5" ht="12.75">
      <c r="A127" s="55"/>
      <c r="B127" s="55"/>
      <c r="C127" s="55"/>
      <c r="D127" s="55"/>
      <c r="E127" s="56"/>
    </row>
    <row r="128" spans="1:5" ht="12.75">
      <c r="A128" s="55"/>
      <c r="B128" s="55"/>
      <c r="C128" s="55"/>
      <c r="D128" s="55"/>
      <c r="E128" s="56"/>
    </row>
    <row r="129" spans="1:5" ht="12.75">
      <c r="A129" s="55"/>
      <c r="B129" s="55"/>
      <c r="C129" s="55"/>
      <c r="D129" s="55"/>
      <c r="E129" s="56"/>
    </row>
    <row r="130" spans="1:5" ht="12.75">
      <c r="A130" s="55"/>
      <c r="B130" s="55"/>
      <c r="C130" s="55"/>
      <c r="D130" s="55"/>
      <c r="E130" s="56"/>
    </row>
    <row r="131" spans="1:5" ht="12.75">
      <c r="A131" s="55"/>
      <c r="B131" s="55"/>
      <c r="C131" s="55"/>
      <c r="D131" s="55"/>
      <c r="E131" s="56"/>
    </row>
    <row r="132" spans="1:5" ht="12.75">
      <c r="A132" s="55"/>
      <c r="B132" s="55"/>
      <c r="C132" s="55"/>
      <c r="D132" s="55"/>
      <c r="E132" s="56"/>
    </row>
    <row r="133" spans="1:5" ht="12.75">
      <c r="A133" s="55"/>
      <c r="B133" s="55"/>
      <c r="C133" s="55"/>
      <c r="D133" s="55"/>
      <c r="E133" s="56"/>
    </row>
    <row r="134" spans="1:5" ht="12.75">
      <c r="A134" s="55"/>
      <c r="B134" s="55"/>
      <c r="C134" s="55"/>
      <c r="D134" s="55"/>
      <c r="E134" s="56"/>
    </row>
    <row r="135" spans="1:5" ht="12.75">
      <c r="A135" s="55"/>
      <c r="B135" s="55"/>
      <c r="C135" s="55"/>
      <c r="D135" s="55"/>
      <c r="E135" s="56"/>
    </row>
    <row r="136" spans="1:5" ht="12.75">
      <c r="A136" s="55"/>
      <c r="B136" s="55"/>
      <c r="C136" s="55"/>
      <c r="D136" s="55"/>
      <c r="E136" s="56"/>
    </row>
    <row r="137" spans="1:5" ht="12.75">
      <c r="A137" s="55"/>
      <c r="B137" s="55"/>
      <c r="C137" s="55"/>
      <c r="D137" s="55"/>
      <c r="E137" s="56"/>
    </row>
    <row r="138" spans="1:5" ht="12.75">
      <c r="A138" s="55"/>
      <c r="B138" s="55"/>
      <c r="C138" s="55"/>
      <c r="D138" s="55"/>
      <c r="E138" s="56"/>
    </row>
    <row r="139" spans="1:5" ht="12.75">
      <c r="A139" s="55"/>
      <c r="B139" s="55"/>
      <c r="C139" s="55"/>
      <c r="D139" s="55"/>
      <c r="E139" s="56"/>
    </row>
    <row r="140" spans="1:5" ht="12.75">
      <c r="A140" s="55"/>
      <c r="B140" s="55"/>
      <c r="C140" s="55"/>
      <c r="D140" s="55"/>
      <c r="E140" s="56"/>
    </row>
    <row r="141" spans="1:5" ht="12.75">
      <c r="A141" s="55"/>
      <c r="B141" s="55"/>
      <c r="C141" s="55"/>
      <c r="D141" s="55"/>
      <c r="E141" s="56"/>
    </row>
    <row r="142" spans="1:5" ht="12.75">
      <c r="A142" s="55"/>
      <c r="B142" s="55"/>
      <c r="C142" s="55"/>
      <c r="D142" s="55"/>
      <c r="E142" s="56"/>
    </row>
    <row r="143" spans="1:5" ht="12.75">
      <c r="A143" s="55"/>
      <c r="B143" s="55"/>
      <c r="C143" s="55"/>
      <c r="D143" s="55"/>
      <c r="E143" s="56"/>
    </row>
    <row r="144" spans="1:5" ht="12.75">
      <c r="A144" s="55"/>
      <c r="B144" s="55"/>
      <c r="C144" s="55"/>
      <c r="D144" s="55"/>
      <c r="E144" s="56"/>
    </row>
    <row r="145" spans="1:5" ht="12.75">
      <c r="A145" s="55"/>
      <c r="B145" s="55"/>
      <c r="C145" s="55"/>
      <c r="D145" s="55"/>
      <c r="E145" s="56"/>
    </row>
    <row r="146" spans="1:5" ht="12.75">
      <c r="A146" s="55"/>
      <c r="B146" s="55"/>
      <c r="C146" s="55"/>
      <c r="D146" s="55"/>
      <c r="E146" s="56"/>
    </row>
    <row r="147" spans="1:5" ht="12.75">
      <c r="A147" s="55"/>
      <c r="B147" s="55"/>
      <c r="C147" s="55"/>
      <c r="D147" s="55"/>
      <c r="E147" s="56"/>
    </row>
    <row r="148" spans="1:5" ht="12.75">
      <c r="A148" s="55"/>
      <c r="B148" s="55"/>
      <c r="C148" s="55"/>
      <c r="D148" s="55"/>
      <c r="E148" s="56"/>
    </row>
    <row r="149" spans="1:5" ht="12.75">
      <c r="A149" s="55"/>
      <c r="B149" s="55"/>
      <c r="C149" s="55"/>
      <c r="D149" s="55"/>
      <c r="E149" s="56"/>
    </row>
    <row r="150" spans="1:5" ht="12.75">
      <c r="A150" s="55"/>
      <c r="B150" s="55"/>
      <c r="C150" s="55"/>
      <c r="D150" s="55"/>
      <c r="E150" s="56"/>
    </row>
    <row r="151" spans="1:5" ht="12.75">
      <c r="A151" s="55"/>
      <c r="B151" s="55"/>
      <c r="C151" s="55"/>
      <c r="D151" s="55"/>
      <c r="E151" s="56"/>
    </row>
    <row r="152" spans="1:5" ht="12.75">
      <c r="A152" s="55"/>
      <c r="B152" s="55"/>
      <c r="C152" s="55"/>
      <c r="D152" s="55"/>
      <c r="E152" s="56"/>
    </row>
    <row r="153" spans="1:5" ht="12.75">
      <c r="A153" s="55"/>
      <c r="B153" s="55"/>
      <c r="C153" s="55"/>
      <c r="D153" s="55"/>
      <c r="E153" s="56"/>
    </row>
    <row r="154" spans="1:5" ht="12.75">
      <c r="A154" s="55"/>
      <c r="B154" s="55"/>
      <c r="C154" s="55"/>
      <c r="D154" s="55"/>
      <c r="E154" s="56"/>
    </row>
    <row r="155" spans="1:5" ht="12.75">
      <c r="A155" s="55"/>
      <c r="B155" s="55"/>
      <c r="C155" s="55"/>
      <c r="D155" s="55"/>
      <c r="E155" s="56"/>
    </row>
    <row r="156" spans="1:5" ht="12.75">
      <c r="A156" s="55"/>
      <c r="B156" s="55"/>
      <c r="C156" s="55"/>
      <c r="D156" s="55"/>
      <c r="E156" s="56"/>
    </row>
    <row r="157" spans="1:5" ht="12.75">
      <c r="A157" s="55"/>
      <c r="B157" s="55"/>
      <c r="C157" s="55"/>
      <c r="D157" s="55"/>
      <c r="E157" s="56"/>
    </row>
    <row r="158" spans="1:5" ht="12.75">
      <c r="A158" s="55"/>
      <c r="B158" s="55"/>
      <c r="C158" s="55"/>
      <c r="D158" s="55"/>
      <c r="E158" s="56"/>
    </row>
    <row r="159" spans="1:5" ht="12.75">
      <c r="A159" s="55"/>
      <c r="B159" s="55"/>
      <c r="C159" s="55"/>
      <c r="D159" s="55"/>
      <c r="E159" s="56"/>
    </row>
    <row r="160" spans="1:5" ht="12.75">
      <c r="A160" s="55"/>
      <c r="B160" s="55"/>
      <c r="C160" s="55"/>
      <c r="D160" s="55"/>
      <c r="E160" s="56"/>
    </row>
    <row r="161" spans="1:5" ht="12.75">
      <c r="A161" s="55"/>
      <c r="B161" s="55"/>
      <c r="C161" s="55"/>
      <c r="D161" s="55"/>
      <c r="E161" s="56"/>
    </row>
    <row r="162" spans="1:5" ht="12.75">
      <c r="A162" s="55"/>
      <c r="B162" s="55"/>
      <c r="C162" s="55"/>
      <c r="D162" s="55"/>
      <c r="E162" s="56"/>
    </row>
    <row r="163" spans="1:5" ht="12.75">
      <c r="A163" s="55"/>
      <c r="B163" s="55"/>
      <c r="C163" s="55"/>
      <c r="D163" s="55"/>
      <c r="E163" s="56"/>
    </row>
    <row r="164" spans="1:5" ht="12.75">
      <c r="A164" s="55"/>
      <c r="B164" s="55"/>
      <c r="C164" s="55"/>
      <c r="D164" s="55"/>
      <c r="E164" s="56"/>
    </row>
    <row r="165" spans="1:5" ht="12.75">
      <c r="A165" s="55"/>
      <c r="B165" s="55"/>
      <c r="C165" s="55"/>
      <c r="D165" s="55"/>
      <c r="E165" s="56"/>
    </row>
    <row r="166" spans="1:5" ht="12.75">
      <c r="A166" s="55"/>
      <c r="B166" s="55"/>
      <c r="C166" s="55"/>
      <c r="D166" s="55"/>
      <c r="E166" s="56"/>
    </row>
    <row r="167" spans="1:5" ht="12.75">
      <c r="A167" s="55"/>
      <c r="B167" s="55"/>
      <c r="C167" s="55"/>
      <c r="D167" s="55"/>
      <c r="E167" s="56"/>
    </row>
    <row r="168" spans="1:5" ht="12.75">
      <c r="A168" s="55"/>
      <c r="B168" s="55"/>
      <c r="C168" s="55"/>
      <c r="D168" s="55"/>
      <c r="E168" s="56"/>
    </row>
    <row r="169" spans="1:5" ht="12.75">
      <c r="A169" s="55"/>
      <c r="B169" s="55"/>
      <c r="C169" s="55"/>
      <c r="D169" s="55"/>
      <c r="E169" s="56"/>
    </row>
    <row r="170" spans="1:5" ht="12.75">
      <c r="A170" s="55"/>
      <c r="B170" s="55"/>
      <c r="C170" s="55"/>
      <c r="D170" s="55"/>
      <c r="E170" s="56"/>
    </row>
    <row r="171" spans="1:5" ht="12.75">
      <c r="A171" s="55"/>
      <c r="B171" s="55"/>
      <c r="C171" s="55"/>
      <c r="D171" s="55"/>
      <c r="E171" s="56"/>
    </row>
    <row r="172" spans="1:5" ht="12.75">
      <c r="A172" s="55"/>
      <c r="B172" s="55"/>
      <c r="C172" s="55"/>
      <c r="D172" s="55"/>
      <c r="E172" s="56"/>
    </row>
    <row r="173" spans="1:5" ht="12.75">
      <c r="A173" s="55"/>
      <c r="B173" s="55"/>
      <c r="C173" s="55"/>
      <c r="D173" s="55"/>
      <c r="E173" s="56"/>
    </row>
    <row r="174" spans="1:5" ht="12.75">
      <c r="A174" s="55"/>
      <c r="B174" s="55"/>
      <c r="C174" s="55"/>
      <c r="D174" s="55"/>
      <c r="E174" s="56"/>
    </row>
    <row r="175" spans="1:5" ht="12.75">
      <c r="A175" s="55"/>
      <c r="B175" s="55"/>
      <c r="C175" s="55"/>
      <c r="D175" s="55"/>
      <c r="E175" s="56"/>
    </row>
    <row r="176" spans="1:5" ht="12.75">
      <c r="A176" s="55"/>
      <c r="B176" s="55"/>
      <c r="C176" s="55"/>
      <c r="D176" s="55"/>
      <c r="E176" s="56"/>
    </row>
    <row r="177" spans="1:5" ht="12.75">
      <c r="A177" s="55"/>
      <c r="B177" s="55"/>
      <c r="C177" s="55"/>
      <c r="D177" s="55"/>
      <c r="E177" s="56"/>
    </row>
    <row r="178" spans="1:5" ht="12.75">
      <c r="A178" s="55"/>
      <c r="B178" s="55"/>
      <c r="C178" s="55"/>
      <c r="D178" s="55"/>
      <c r="E178" s="56"/>
    </row>
    <row r="179" spans="1:5" ht="12.75">
      <c r="A179" s="55"/>
      <c r="B179" s="55"/>
      <c r="C179" s="55"/>
      <c r="D179" s="55"/>
      <c r="E179" s="56"/>
    </row>
    <row r="180" spans="1:5" ht="12.75">
      <c r="A180" s="55"/>
      <c r="B180" s="55"/>
      <c r="C180" s="55"/>
      <c r="D180" s="55"/>
      <c r="E180" s="56"/>
    </row>
    <row r="181" spans="1:5" ht="12.75">
      <c r="A181" s="55"/>
      <c r="B181" s="55"/>
      <c r="C181" s="55"/>
      <c r="D181" s="55"/>
      <c r="E181" s="56"/>
    </row>
  </sheetData>
  <sheetProtection/>
  <mergeCells count="19">
    <mergeCell ref="H12:H13"/>
    <mergeCell ref="I12:I13"/>
    <mergeCell ref="G12:G13"/>
    <mergeCell ref="A10:G10"/>
    <mergeCell ref="A12:A13"/>
    <mergeCell ref="B12:B13"/>
    <mergeCell ref="C12:C13"/>
    <mergeCell ref="D12:D13"/>
    <mergeCell ref="E12:E13"/>
    <mergeCell ref="F12:F13"/>
    <mergeCell ref="F8:I8"/>
    <mergeCell ref="F9:I9"/>
    <mergeCell ref="F1:I1"/>
    <mergeCell ref="F2:I2"/>
    <mergeCell ref="F3:I3"/>
    <mergeCell ref="F4:I4"/>
    <mergeCell ref="F5:I5"/>
    <mergeCell ref="F6:I6"/>
    <mergeCell ref="F7:I7"/>
  </mergeCells>
  <conditionalFormatting sqref="G103:I65536 G10:I12 A14:A100">
    <cfRule type="cellIs" priority="3" dxfId="6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scale="98" r:id="rId1"/>
  <rowBreaks count="2" manualBreakCount="2">
    <brk id="50" max="8" man="1"/>
    <brk id="8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I167"/>
  <sheetViews>
    <sheetView view="pageBreakPreview" zoomScaleSheetLayoutView="100" zoomScalePageLayoutView="0" workbookViewId="0" topLeftCell="A55">
      <selection activeCell="E4" sqref="E4:H4"/>
    </sheetView>
  </sheetViews>
  <sheetFormatPr defaultColWidth="9.00390625" defaultRowHeight="12.75"/>
  <cols>
    <col min="1" max="1" width="4.25390625" style="51" customWidth="1"/>
    <col min="2" max="2" width="41.00390625" style="51" customWidth="1"/>
    <col min="3" max="3" width="5.625" style="165" customWidth="1"/>
    <col min="4" max="4" width="7.625" style="169" customWidth="1"/>
    <col min="5" max="5" width="7.25390625" style="165" customWidth="1"/>
    <col min="6" max="6" width="7.875" style="51" customWidth="1"/>
    <col min="7" max="7" width="6.875" style="51" customWidth="1"/>
    <col min="8" max="8" width="8.00390625" style="51" customWidth="1"/>
    <col min="9" max="16384" width="9.125" style="51" customWidth="1"/>
  </cols>
  <sheetData>
    <row r="1" spans="5:8" ht="12.75">
      <c r="E1" s="247" t="s">
        <v>162</v>
      </c>
      <c r="F1" s="247"/>
      <c r="G1" s="247"/>
      <c r="H1" s="247"/>
    </row>
    <row r="2" spans="5:8" ht="12.75">
      <c r="E2" s="248" t="s">
        <v>165</v>
      </c>
      <c r="F2" s="248"/>
      <c r="G2" s="248"/>
      <c r="H2" s="248"/>
    </row>
    <row r="3" spans="5:8" ht="12.75">
      <c r="E3" s="248" t="s">
        <v>164</v>
      </c>
      <c r="F3" s="248"/>
      <c r="G3" s="248"/>
      <c r="H3" s="248"/>
    </row>
    <row r="4" spans="5:8" ht="12.75">
      <c r="E4" s="249" t="s">
        <v>403</v>
      </c>
      <c r="F4" s="249"/>
      <c r="G4" s="249"/>
      <c r="H4" s="249"/>
    </row>
    <row r="5" spans="3:8" ht="12.75" customHeight="1">
      <c r="C5" s="167"/>
      <c r="D5" s="170"/>
      <c r="E5" s="252"/>
      <c r="F5" s="252"/>
      <c r="G5" s="252"/>
      <c r="H5" s="252"/>
    </row>
    <row r="6" spans="3:8" ht="12.75" customHeight="1">
      <c r="C6" s="167"/>
      <c r="D6" s="171"/>
      <c r="E6" s="247" t="s">
        <v>394</v>
      </c>
      <c r="F6" s="247"/>
      <c r="G6" s="247"/>
      <c r="H6" s="247"/>
    </row>
    <row r="7" spans="3:8" ht="16.5" customHeight="1">
      <c r="C7" s="168"/>
      <c r="D7" s="171"/>
      <c r="E7" s="248" t="s">
        <v>165</v>
      </c>
      <c r="F7" s="248"/>
      <c r="G7" s="248"/>
      <c r="H7" s="248"/>
    </row>
    <row r="8" spans="4:8" ht="12.75" customHeight="1">
      <c r="D8" s="168"/>
      <c r="E8" s="248" t="s">
        <v>164</v>
      </c>
      <c r="F8" s="248"/>
      <c r="G8" s="248"/>
      <c r="H8" s="248"/>
    </row>
    <row r="9" spans="5:8" ht="12.75">
      <c r="E9" s="249" t="s">
        <v>289</v>
      </c>
      <c r="F9" s="249"/>
      <c r="G9" s="249"/>
      <c r="H9" s="249"/>
    </row>
    <row r="10" spans="1:6" ht="122.25" customHeight="1">
      <c r="A10" s="308" t="s">
        <v>284</v>
      </c>
      <c r="B10" s="308"/>
      <c r="C10" s="308"/>
      <c r="D10" s="308"/>
      <c r="E10" s="308"/>
      <c r="F10" s="308"/>
    </row>
    <row r="11" spans="1:2" ht="12.75">
      <c r="A11" s="55"/>
      <c r="B11" s="55"/>
    </row>
    <row r="12" spans="1:8" s="57" customFormat="1" ht="22.5" customHeight="1">
      <c r="A12" s="251" t="s">
        <v>13</v>
      </c>
      <c r="B12" s="251" t="s">
        <v>115</v>
      </c>
      <c r="C12" s="315" t="s">
        <v>145</v>
      </c>
      <c r="D12" s="315" t="s">
        <v>146</v>
      </c>
      <c r="E12" s="315" t="s">
        <v>147</v>
      </c>
      <c r="F12" s="251" t="s">
        <v>117</v>
      </c>
      <c r="G12" s="251" t="s">
        <v>373</v>
      </c>
      <c r="H12" s="251" t="s">
        <v>374</v>
      </c>
    </row>
    <row r="13" spans="1:8" s="57" customFormat="1" ht="24.75" customHeight="1">
      <c r="A13" s="251"/>
      <c r="B13" s="251"/>
      <c r="C13" s="315"/>
      <c r="D13" s="315"/>
      <c r="E13" s="315"/>
      <c r="F13" s="251"/>
      <c r="G13" s="251"/>
      <c r="H13" s="251"/>
    </row>
    <row r="14" spans="1:8" s="67" customFormat="1" ht="12.75">
      <c r="A14" s="98">
        <v>1</v>
      </c>
      <c r="B14" s="94" t="str">
        <f>'прил 9 ВЕДОМ 2014'!B15</f>
        <v>ОБЩЕГОСУДАРСТВЕННЫЕ ВОПРОСЫ</v>
      </c>
      <c r="C14" s="166" t="str">
        <f>'прил 9 ВЕДОМ 2014'!D15</f>
        <v>0100</v>
      </c>
      <c r="D14" s="58">
        <f>'прил 9 ВЕДОМ 2014'!E15</f>
        <v>0</v>
      </c>
      <c r="E14" s="58">
        <f>'прил 9 ВЕДОМ 2014'!F15</f>
        <v>0</v>
      </c>
      <c r="F14" s="120">
        <f>'прил 9 ВЕДОМ 2014'!G15</f>
        <v>2587.449</v>
      </c>
      <c r="G14" s="120">
        <f>'прил 9 ВЕДОМ 2014'!H15</f>
        <v>0</v>
      </c>
      <c r="H14" s="120">
        <f>'прил 9 ВЕДОМ 2014'!I15</f>
        <v>2587.449</v>
      </c>
    </row>
    <row r="15" spans="1:8" ht="38.25">
      <c r="A15" s="98">
        <f aca="true" t="shared" si="0" ref="A15:A84">A14+1</f>
        <v>2</v>
      </c>
      <c r="B15" s="94" t="str">
        <f>'прил 9 ВЕДОМ 2014'!B16</f>
        <v>Функционирование высшего должностного лица субъекта Российской  Федерации и муниципального образования</v>
      </c>
      <c r="C15" s="166" t="str">
        <f>'прил 9 ВЕДОМ 2014'!D16</f>
        <v>0102</v>
      </c>
      <c r="D15" s="58">
        <f>'прил 9 ВЕДОМ 2014'!E16</f>
        <v>0</v>
      </c>
      <c r="E15" s="58">
        <f>'прил 9 ВЕДОМ 2014'!F16</f>
        <v>0</v>
      </c>
      <c r="F15" s="120">
        <f>'прил 9 ВЕДОМ 2014'!G16</f>
        <v>466.819</v>
      </c>
      <c r="G15" s="120">
        <f>'прил 9 ВЕДОМ 2014'!H16</f>
        <v>0</v>
      </c>
      <c r="H15" s="120">
        <f>'прил 9 ВЕДОМ 2014'!I16</f>
        <v>466.819</v>
      </c>
    </row>
    <row r="16" spans="1:8" ht="35.25" customHeight="1">
      <c r="A16" s="98">
        <f t="shared" si="0"/>
        <v>3</v>
      </c>
      <c r="B16" s="94" t="str">
        <f>'прил 9 ВЕДОМ 2014'!B17</f>
        <v>Непрограммные расходы органов местного самоуправления Разъезженского сельсовета </v>
      </c>
      <c r="C16" s="166" t="str">
        <f>'прил 9 ВЕДОМ 2014'!D17</f>
        <v>0102</v>
      </c>
      <c r="D16" s="58" t="str">
        <f>'прил 9 ВЕДОМ 2014'!E17</f>
        <v>7600000</v>
      </c>
      <c r="E16" s="58">
        <f>'прил 9 ВЕДОМ 2014'!F17</f>
        <v>0</v>
      </c>
      <c r="F16" s="120">
        <f>'прил 9 ВЕДОМ 2014'!G17</f>
        <v>466.819</v>
      </c>
      <c r="G16" s="120">
        <f>'прил 9 ВЕДОМ 2014'!H17</f>
        <v>0</v>
      </c>
      <c r="H16" s="120">
        <f>'прил 9 ВЕДОМ 2014'!I17</f>
        <v>466.819</v>
      </c>
    </row>
    <row r="17" spans="1:8" ht="33.75" customHeight="1">
      <c r="A17" s="98">
        <f t="shared" si="0"/>
        <v>4</v>
      </c>
      <c r="B17" s="94" t="str">
        <f>'прил 9 ВЕДОМ 2014'!B18</f>
        <v>Функционирование администрации Разъезженского сельсовета </v>
      </c>
      <c r="C17" s="166" t="str">
        <f>'прил 9 ВЕДОМ 2014'!D18</f>
        <v>0102</v>
      </c>
      <c r="D17" s="58" t="str">
        <f>'прил 9 ВЕДОМ 2014'!E18</f>
        <v>7610000</v>
      </c>
      <c r="E17" s="58">
        <f>'прил 9 ВЕДОМ 2014'!F18</f>
        <v>0</v>
      </c>
      <c r="F17" s="120">
        <f>'прил 9 ВЕДОМ 2014'!G18</f>
        <v>466.819</v>
      </c>
      <c r="G17" s="120">
        <f>'прил 9 ВЕДОМ 2014'!H18</f>
        <v>0</v>
      </c>
      <c r="H17" s="120">
        <f>'прил 9 ВЕДОМ 2014'!I18</f>
        <v>466.819</v>
      </c>
    </row>
    <row r="18" spans="1:8" ht="57" customHeight="1">
      <c r="A18" s="98">
        <f t="shared" si="0"/>
        <v>5</v>
      </c>
      <c r="B18" s="94" t="str">
        <f>'прил 9 ВЕДОМ 2014'!B19</f>
        <v>Руководство и управление в сфере установленных функций органов местного самоуправления в рамках непрограммных расходов местного самоуправления</v>
      </c>
      <c r="C18" s="166" t="str">
        <f>'прил 9 ВЕДОМ 2014'!D19</f>
        <v>0102</v>
      </c>
      <c r="D18" s="58" t="str">
        <f>'прил 9 ВЕДОМ 2014'!E19</f>
        <v>7618021</v>
      </c>
      <c r="E18" s="58">
        <f>'прил 9 ВЕДОМ 2014'!F19</f>
      </c>
      <c r="F18" s="120">
        <f>'прил 9 ВЕДОМ 2014'!G19</f>
        <v>466.819</v>
      </c>
      <c r="G18" s="120">
        <f>'прил 9 ВЕДОМ 2014'!H19</f>
        <v>0</v>
      </c>
      <c r="H18" s="120">
        <f>'прил 9 ВЕДОМ 2014'!I19</f>
        <v>466.819</v>
      </c>
    </row>
    <row r="19" spans="1:8" s="68" customFormat="1" ht="69.75" customHeight="1">
      <c r="A19" s="98">
        <f t="shared" si="0"/>
        <v>6</v>
      </c>
      <c r="B19" s="94" t="str">
        <f>'прил 9 ВЕДОМ 2014'!B20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C19" s="166" t="str">
        <f>'прил 9 ВЕДОМ 2014'!D20</f>
        <v>0102</v>
      </c>
      <c r="D19" s="58" t="str">
        <f>'прил 9 ВЕДОМ 2014'!E20</f>
        <v>7618021</v>
      </c>
      <c r="E19" s="58" t="str">
        <f>'прил 9 ВЕДОМ 2014'!F20</f>
        <v>100</v>
      </c>
      <c r="F19" s="120">
        <f>'прил 9 ВЕДОМ 2014'!G20</f>
        <v>466.819</v>
      </c>
      <c r="G19" s="120">
        <f>'прил 9 ВЕДОМ 2014'!H20</f>
        <v>0</v>
      </c>
      <c r="H19" s="120">
        <f>'прил 9 ВЕДОМ 2014'!I20</f>
        <v>466.819</v>
      </c>
    </row>
    <row r="20" spans="1:8" ht="32.25" customHeight="1">
      <c r="A20" s="98">
        <f t="shared" si="0"/>
        <v>7</v>
      </c>
      <c r="B20" s="94" t="str">
        <f>'прил 9 ВЕДОМ 2014'!B21</f>
        <v>Расходы на выплаты персоналу государственных (муниципальных) органов</v>
      </c>
      <c r="C20" s="166" t="str">
        <f>'прил 9 ВЕДОМ 2014'!D21</f>
        <v>0102</v>
      </c>
      <c r="D20" s="58" t="str">
        <f>'прил 9 ВЕДОМ 2014'!E21</f>
        <v>7618021</v>
      </c>
      <c r="E20" s="58" t="str">
        <f>'прил 9 ВЕДОМ 2014'!F21</f>
        <v>120</v>
      </c>
      <c r="F20" s="120">
        <f>'прил 9 ВЕДОМ 2014'!G21</f>
        <v>466.819</v>
      </c>
      <c r="G20" s="120">
        <f>'прил 9 ВЕДОМ 2014'!H21</f>
        <v>0</v>
      </c>
      <c r="H20" s="120">
        <f>'прил 9 ВЕДОМ 2014'!I21</f>
        <v>466.819</v>
      </c>
    </row>
    <row r="21" spans="1:8" ht="57" customHeight="1">
      <c r="A21" s="98">
        <f t="shared" si="0"/>
        <v>8</v>
      </c>
      <c r="B21" s="94" t="str">
        <f>'прил 9 ВЕДОМ 2014'!B22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21" s="166" t="str">
        <f>'прил 9 ВЕДОМ 2014'!D22</f>
        <v>0104</v>
      </c>
      <c r="D21" s="58">
        <f>'прил 9 ВЕДОМ 2014'!E22</f>
        <v>0</v>
      </c>
      <c r="E21" s="58">
        <f>'прил 9 ВЕДОМ 2014'!F22</f>
        <v>0</v>
      </c>
      <c r="F21" s="120">
        <f>'прил 9 ВЕДОМ 2014'!G22</f>
        <v>2115.63</v>
      </c>
      <c r="G21" s="120">
        <f>'прил 9 ВЕДОМ 2014'!H22</f>
        <v>0</v>
      </c>
      <c r="H21" s="120">
        <f>'прил 9 ВЕДОМ 2014'!I22</f>
        <v>2115.63</v>
      </c>
    </row>
    <row r="22" spans="1:8" ht="25.5">
      <c r="A22" s="98">
        <f t="shared" si="0"/>
        <v>9</v>
      </c>
      <c r="B22" s="94" t="str">
        <f>'прил 9 ВЕДОМ 2014'!B23</f>
        <v>Непрограммные расходы органов местного самоуправления  Разъезженского сельсовета</v>
      </c>
      <c r="C22" s="166" t="str">
        <f>'прил 9 ВЕДОМ 2014'!D23</f>
        <v>0104</v>
      </c>
      <c r="D22" s="58" t="str">
        <f>'прил 9 ВЕДОМ 2014'!E23</f>
        <v>7600000</v>
      </c>
      <c r="E22" s="58">
        <f>'прил 9 ВЕДОМ 2014'!F23</f>
        <v>0</v>
      </c>
      <c r="F22" s="120">
        <f>'прил 9 ВЕДОМ 2014'!G23</f>
        <v>2115.63</v>
      </c>
      <c r="G22" s="120">
        <f>'прил 9 ВЕДОМ 2014'!H23</f>
        <v>0</v>
      </c>
      <c r="H22" s="120">
        <f>'прил 9 ВЕДОМ 2014'!I23</f>
        <v>2115.63</v>
      </c>
    </row>
    <row r="23" spans="1:8" ht="25.5">
      <c r="A23" s="98">
        <f t="shared" si="0"/>
        <v>10</v>
      </c>
      <c r="B23" s="94" t="str">
        <f>'прил 9 ВЕДОМ 2014'!B24</f>
        <v>Функционирование администрации Разъезженского сельсовета</v>
      </c>
      <c r="C23" s="166" t="str">
        <f>'прил 9 ВЕДОМ 2014'!D24</f>
        <v>0104</v>
      </c>
      <c r="D23" s="58" t="str">
        <f>'прил 9 ВЕДОМ 2014'!E24</f>
        <v>7610000</v>
      </c>
      <c r="E23" s="58">
        <f>'прил 9 ВЕДОМ 2014'!F24</f>
        <v>0</v>
      </c>
      <c r="F23" s="120">
        <f>'прил 9 ВЕДОМ 2014'!G24</f>
        <v>2115.63</v>
      </c>
      <c r="G23" s="120">
        <f>'прил 9 ВЕДОМ 2014'!H24</f>
        <v>0</v>
      </c>
      <c r="H23" s="120">
        <f>'прил 9 ВЕДОМ 2014'!I24</f>
        <v>2115.63</v>
      </c>
    </row>
    <row r="24" spans="1:8" ht="78.75" customHeight="1">
      <c r="A24" s="98">
        <f t="shared" si="0"/>
        <v>11</v>
      </c>
      <c r="B24" s="94" t="str">
        <f>'прил 9 ВЕДОМ 2014'!B25</f>
        <v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v>
      </c>
      <c r="C24" s="166" t="str">
        <f>'прил 9 ВЕДОМ 2014'!D25</f>
        <v>0104</v>
      </c>
      <c r="D24" s="58" t="str">
        <f>'прил 9 ВЕДОМ 2014'!E25</f>
        <v>7617514</v>
      </c>
      <c r="E24" s="58">
        <f>'прил 9 ВЕДОМ 2014'!F25</f>
      </c>
      <c r="F24" s="120">
        <f>'прил 9 ВЕДОМ 2014'!G25</f>
        <v>2.4</v>
      </c>
      <c r="G24" s="120">
        <f>'прил 9 ВЕДОМ 2014'!H25</f>
        <v>0</v>
      </c>
      <c r="H24" s="120">
        <f>'прил 9 ВЕДОМ 2014'!I25</f>
        <v>2.4</v>
      </c>
    </row>
    <row r="25" spans="1:8" ht="25.5">
      <c r="A25" s="98">
        <f t="shared" si="0"/>
        <v>12</v>
      </c>
      <c r="B25" s="94" t="str">
        <f>'прил 9 ВЕДОМ 2014'!B26</f>
        <v>Закупка товаров, работ и услуг для государственных (муниципальных) нужд</v>
      </c>
      <c r="C25" s="166" t="str">
        <f>'прил 9 ВЕДОМ 2014'!D26</f>
        <v>0104</v>
      </c>
      <c r="D25" s="58" t="str">
        <f>'прил 9 ВЕДОМ 2014'!E26</f>
        <v>7617514</v>
      </c>
      <c r="E25" s="58" t="str">
        <f>'прил 9 ВЕДОМ 2014'!F26</f>
        <v>200</v>
      </c>
      <c r="F25" s="120">
        <f>'прил 9 ВЕДОМ 2014'!G26</f>
        <v>2.4</v>
      </c>
      <c r="G25" s="120">
        <f>'прил 9 ВЕДОМ 2014'!H26</f>
        <v>0</v>
      </c>
      <c r="H25" s="120">
        <f>'прил 9 ВЕДОМ 2014'!I26</f>
        <v>2.4</v>
      </c>
    </row>
    <row r="26" spans="1:8" ht="38.25">
      <c r="A26" s="98">
        <f t="shared" si="0"/>
        <v>13</v>
      </c>
      <c r="B26" s="94" t="str">
        <f>'прил 9 ВЕДОМ 2014'!B27</f>
        <v>Иные закупки товаров, работ и услуг для обеспечения государственных (муниципальных) нужд</v>
      </c>
      <c r="C26" s="166" t="str">
        <f>'прил 9 ВЕДОМ 2014'!D27</f>
        <v>0104</v>
      </c>
      <c r="D26" s="58" t="str">
        <f>'прил 9 ВЕДОМ 2014'!E27</f>
        <v>7617514</v>
      </c>
      <c r="E26" s="58" t="str">
        <f>'прил 9 ВЕДОМ 2014'!F27</f>
        <v>240</v>
      </c>
      <c r="F26" s="120">
        <f>'прил 9 ВЕДОМ 2014'!G27</f>
        <v>2.4</v>
      </c>
      <c r="G26" s="120">
        <f>'прил 9 ВЕДОМ 2014'!H27</f>
        <v>0</v>
      </c>
      <c r="H26" s="120">
        <f>'прил 9 ВЕДОМ 2014'!I27</f>
        <v>2.4</v>
      </c>
    </row>
    <row r="27" spans="1:8" ht="61.5" customHeight="1">
      <c r="A27" s="98">
        <f t="shared" si="0"/>
        <v>14</v>
      </c>
      <c r="B27" s="94" t="str">
        <f>'прил 9 ВЕДОМ 2014'!B28</f>
        <v>Руководство и управление в сфере установленных функций органов местного самоуправления в рамках непрограммных расходов местного самоуправления</v>
      </c>
      <c r="C27" s="166" t="str">
        <f>'прил 9 ВЕДОМ 2014'!D28</f>
        <v>0104</v>
      </c>
      <c r="D27" s="58" t="str">
        <f>'прил 9 ВЕДОМ 2014'!E28</f>
        <v>7618021</v>
      </c>
      <c r="E27" s="58">
        <f>'прил 9 ВЕДОМ 2014'!F28</f>
        <v>0</v>
      </c>
      <c r="F27" s="120">
        <f>'прил 9 ВЕДОМ 2014'!G28</f>
        <v>2113.23</v>
      </c>
      <c r="G27" s="120">
        <f>'прил 9 ВЕДОМ 2014'!H28</f>
        <v>0</v>
      </c>
      <c r="H27" s="120">
        <f>'прил 9 ВЕДОМ 2014'!I28</f>
        <v>2113.23</v>
      </c>
    </row>
    <row r="28" spans="1:8" ht="76.5">
      <c r="A28" s="98">
        <f t="shared" si="0"/>
        <v>15</v>
      </c>
      <c r="B28" s="94" t="str">
        <f>'прил 9 ВЕДОМ 2014'!B29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C28" s="166" t="str">
        <f>'прил 9 ВЕДОМ 2014'!D29</f>
        <v>0104</v>
      </c>
      <c r="D28" s="58" t="str">
        <f>'прил 9 ВЕДОМ 2014'!E29</f>
        <v>7618021</v>
      </c>
      <c r="E28" s="58" t="str">
        <f>'прил 9 ВЕДОМ 2014'!F29</f>
        <v>100</v>
      </c>
      <c r="F28" s="120">
        <f>'прил 9 ВЕДОМ 2014'!G29</f>
        <v>1604.45</v>
      </c>
      <c r="G28" s="120">
        <f>'прил 9 ВЕДОМ 2014'!H29</f>
        <v>0</v>
      </c>
      <c r="H28" s="120">
        <f>'прил 9 ВЕДОМ 2014'!I29</f>
        <v>1604.45</v>
      </c>
    </row>
    <row r="29" spans="1:8" ht="30.75" customHeight="1">
      <c r="A29" s="98">
        <f t="shared" si="0"/>
        <v>16</v>
      </c>
      <c r="B29" s="94" t="str">
        <f>'прил 9 ВЕДОМ 2014'!B30</f>
        <v>Расходы на выплаты персоналу государственных (муниципальных) органов</v>
      </c>
      <c r="C29" s="166" t="str">
        <f>'прил 9 ВЕДОМ 2014'!D30</f>
        <v>0104</v>
      </c>
      <c r="D29" s="58" t="str">
        <f>'прил 9 ВЕДОМ 2014'!E30</f>
        <v>7618021</v>
      </c>
      <c r="E29" s="58" t="str">
        <f>'прил 9 ВЕДОМ 2014'!F30</f>
        <v>120</v>
      </c>
      <c r="F29" s="120">
        <f>'прил 9 ВЕДОМ 2014'!G30</f>
        <v>1604.45</v>
      </c>
      <c r="G29" s="120">
        <f>'прил 9 ВЕДОМ 2014'!H30</f>
        <v>0</v>
      </c>
      <c r="H29" s="120">
        <f>'прил 9 ВЕДОМ 2014'!I30</f>
        <v>1604.45</v>
      </c>
    </row>
    <row r="30" spans="1:8" ht="34.5" customHeight="1">
      <c r="A30" s="98">
        <f t="shared" si="0"/>
        <v>17</v>
      </c>
      <c r="B30" s="94" t="str">
        <f>'прил 9 ВЕДОМ 2014'!B31</f>
        <v>Закупка товаров, работ и услуг для государственных (муниципальных) нужд</v>
      </c>
      <c r="C30" s="166" t="str">
        <f>'прил 9 ВЕДОМ 2014'!D31</f>
        <v>0104</v>
      </c>
      <c r="D30" s="58" t="str">
        <f>'прил 9 ВЕДОМ 2014'!E31</f>
        <v>7618021</v>
      </c>
      <c r="E30" s="58" t="str">
        <f>'прил 9 ВЕДОМ 2014'!F31</f>
        <v>200</v>
      </c>
      <c r="F30" s="120">
        <f>'прил 9 ВЕДОМ 2014'!G31</f>
        <v>508.78</v>
      </c>
      <c r="G30" s="120">
        <f>'прил 9 ВЕДОМ 2014'!H31</f>
        <v>0</v>
      </c>
      <c r="H30" s="120">
        <f>'прил 9 ВЕДОМ 2014'!I31</f>
        <v>508.78</v>
      </c>
    </row>
    <row r="31" spans="1:8" ht="46.5" customHeight="1">
      <c r="A31" s="98">
        <f t="shared" si="0"/>
        <v>18</v>
      </c>
      <c r="B31" s="94" t="str">
        <f>'прил 9 ВЕДОМ 2014'!B32</f>
        <v>Иные закупки товаров, работ и услуг для обеспечения государственных (муниципальных) нужд</v>
      </c>
      <c r="C31" s="166" t="str">
        <f>'прил 9 ВЕДОМ 2014'!D32</f>
        <v>0104</v>
      </c>
      <c r="D31" s="58" t="str">
        <f>'прил 9 ВЕДОМ 2014'!E32</f>
        <v>7618021</v>
      </c>
      <c r="E31" s="58" t="str">
        <f>'прил 9 ВЕДОМ 2014'!F32</f>
        <v>240</v>
      </c>
      <c r="F31" s="120">
        <f>'прил 9 ВЕДОМ 2014'!G32</f>
        <v>508.78</v>
      </c>
      <c r="G31" s="120">
        <f>'прил 9 ВЕДОМ 2014'!H32</f>
        <v>0</v>
      </c>
      <c r="H31" s="120">
        <f>'прил 9 ВЕДОМ 2014'!I32</f>
        <v>508.78</v>
      </c>
    </row>
    <row r="32" spans="1:8" ht="12.75">
      <c r="A32" s="98">
        <f t="shared" si="0"/>
        <v>19</v>
      </c>
      <c r="B32" s="94" t="str">
        <f>'прил 9 ВЕДОМ 2014'!B33</f>
        <v>РЕЗЕРВНЫЕ ФОНДЫ</v>
      </c>
      <c r="C32" s="166" t="str">
        <f>'прил 9 ВЕДОМ 2014'!D33</f>
        <v>0111</v>
      </c>
      <c r="D32" s="58">
        <f>'прил 9 ВЕДОМ 2014'!E33</f>
        <v>0</v>
      </c>
      <c r="E32" s="58">
        <f>'прил 9 ВЕДОМ 2014'!F33</f>
        <v>0</v>
      </c>
      <c r="F32" s="120">
        <f>'прил 9 ВЕДОМ 2014'!G33</f>
        <v>5</v>
      </c>
      <c r="G32" s="120">
        <f>'прил 9 ВЕДОМ 2014'!H33</f>
        <v>0</v>
      </c>
      <c r="H32" s="120">
        <f>'прил 9 ВЕДОМ 2014'!I33</f>
        <v>5</v>
      </c>
    </row>
    <row r="33" spans="1:8" s="68" customFormat="1" ht="12.75" customHeight="1">
      <c r="A33" s="98">
        <f t="shared" si="0"/>
        <v>20</v>
      </c>
      <c r="B33" s="94" t="str">
        <f>'прил 9 ВЕДОМ 2014'!B34</f>
        <v>Непрограммные расходы органов местного самоуправления  Разъезженского сельсовета</v>
      </c>
      <c r="C33" s="166" t="str">
        <f>'прил 9 ВЕДОМ 2014'!D34</f>
        <v>0111</v>
      </c>
      <c r="D33" s="58" t="str">
        <f>'прил 9 ВЕДОМ 2014'!E34</f>
        <v>7600000</v>
      </c>
      <c r="E33" s="58">
        <f>'прил 9 ВЕДОМ 2014'!F34</f>
        <v>0</v>
      </c>
      <c r="F33" s="120">
        <f>'прил 9 ВЕДОМ 2014'!G34</f>
        <v>5</v>
      </c>
      <c r="G33" s="120">
        <f>'прил 9 ВЕДОМ 2014'!H34</f>
        <v>0</v>
      </c>
      <c r="H33" s="120">
        <f>'прил 9 ВЕДОМ 2014'!I34</f>
        <v>5</v>
      </c>
    </row>
    <row r="34" spans="1:8" ht="15" customHeight="1">
      <c r="A34" s="98">
        <f t="shared" si="0"/>
        <v>21</v>
      </c>
      <c r="B34" s="94" t="str">
        <f>'прил 9 ВЕДОМ 2014'!B35</f>
        <v>Функционирование администрации Разъезженского сельсовета</v>
      </c>
      <c r="C34" s="166" t="str">
        <f>'прил 9 ВЕДОМ 2014'!D35</f>
        <v>0111</v>
      </c>
      <c r="D34" s="58" t="str">
        <f>'прил 9 ВЕДОМ 2014'!E35</f>
        <v>7610000</v>
      </c>
      <c r="E34" s="58">
        <f>'прил 9 ВЕДОМ 2014'!F35</f>
        <v>0</v>
      </c>
      <c r="F34" s="120">
        <f>'прил 9 ВЕДОМ 2014'!G35</f>
        <v>5</v>
      </c>
      <c r="G34" s="120">
        <f>'прил 9 ВЕДОМ 2014'!H35</f>
        <v>0</v>
      </c>
      <c r="H34" s="120">
        <f>'прил 9 ВЕДОМ 2014'!I35</f>
        <v>5</v>
      </c>
    </row>
    <row r="35" spans="1:8" ht="12.75" customHeight="1">
      <c r="A35" s="98">
        <f t="shared" si="0"/>
        <v>22</v>
      </c>
      <c r="B35" s="94" t="str">
        <f>'прил 9 ВЕДОМ 2014'!B36</f>
        <v>Резервный фонд  администрации Разъезженского сельсовета Ермаковского района в рамках непрограммных расходов органов местного самоуправления</v>
      </c>
      <c r="C35" s="166" t="str">
        <f>'прил 9 ВЕДОМ 2014'!D36</f>
        <v>0111</v>
      </c>
      <c r="D35" s="58" t="str">
        <f>'прил 9 ВЕДОМ 2014'!E36</f>
        <v>7618112</v>
      </c>
      <c r="E35" s="58">
        <f>'прил 9 ВЕДОМ 2014'!F36</f>
        <v>0</v>
      </c>
      <c r="F35" s="120">
        <f>'прил 9 ВЕДОМ 2014'!G36</f>
        <v>5</v>
      </c>
      <c r="G35" s="120">
        <f>'прил 9 ВЕДОМ 2014'!H36</f>
        <v>0</v>
      </c>
      <c r="H35" s="120">
        <f>'прил 9 ВЕДОМ 2014'!I36</f>
        <v>5</v>
      </c>
    </row>
    <row r="36" spans="1:8" ht="19.5" customHeight="1">
      <c r="A36" s="98">
        <f t="shared" si="0"/>
        <v>23</v>
      </c>
      <c r="B36" s="94" t="str">
        <f>'прил 9 ВЕДОМ 2014'!B37</f>
        <v>Иные бюджетные ассигнования</v>
      </c>
      <c r="C36" s="166" t="str">
        <f>'прил 9 ВЕДОМ 2014'!D37</f>
        <v>0111</v>
      </c>
      <c r="D36" s="58" t="str">
        <f>'прил 9 ВЕДОМ 2014'!E37</f>
        <v>7618112</v>
      </c>
      <c r="E36" s="58" t="str">
        <f>'прил 9 ВЕДОМ 2014'!F37</f>
        <v>800</v>
      </c>
      <c r="F36" s="120">
        <f>'прил 9 ВЕДОМ 2014'!G37</f>
        <v>5</v>
      </c>
      <c r="G36" s="120">
        <f>'прил 9 ВЕДОМ 2014'!H37</f>
        <v>0</v>
      </c>
      <c r="H36" s="120">
        <f>'прил 9 ВЕДОМ 2014'!I37</f>
        <v>5</v>
      </c>
    </row>
    <row r="37" spans="1:8" s="62" customFormat="1" ht="18.75" customHeight="1">
      <c r="A37" s="98">
        <f t="shared" si="0"/>
        <v>24</v>
      </c>
      <c r="B37" s="94" t="str">
        <f>'прил 9 ВЕДОМ 2014'!B38</f>
        <v>Резервные средства</v>
      </c>
      <c r="C37" s="166" t="str">
        <f>'прил 9 ВЕДОМ 2014'!D38</f>
        <v>0111</v>
      </c>
      <c r="D37" s="58" t="str">
        <f>'прил 9 ВЕДОМ 2014'!E38</f>
        <v>7618112</v>
      </c>
      <c r="E37" s="58" t="str">
        <f>'прил 9 ВЕДОМ 2014'!F38</f>
        <v>870</v>
      </c>
      <c r="F37" s="120">
        <f>'прил 9 ВЕДОМ 2014'!G38</f>
        <v>5</v>
      </c>
      <c r="G37" s="120">
        <f>'прил 9 ВЕДОМ 2014'!H38</f>
        <v>0</v>
      </c>
      <c r="H37" s="120">
        <f>'прил 9 ВЕДОМ 2014'!I38</f>
        <v>5</v>
      </c>
    </row>
    <row r="38" spans="1:8" ht="30" customHeight="1">
      <c r="A38" s="98">
        <f t="shared" si="0"/>
        <v>25</v>
      </c>
      <c r="B38" s="94" t="str">
        <f>'прил 9 ВЕДОМ 2014'!B39</f>
        <v>НАЦИОНАЛЬНАЯ ОБОРОНА</v>
      </c>
      <c r="C38" s="166" t="str">
        <f>'прил 9 ВЕДОМ 2014'!D39</f>
        <v>0200</v>
      </c>
      <c r="D38" s="58">
        <f>'прил 9 ВЕДОМ 2014'!E39</f>
        <v>0</v>
      </c>
      <c r="E38" s="58">
        <f>'прил 9 ВЕДОМ 2014'!F39</f>
        <v>0</v>
      </c>
      <c r="F38" s="120">
        <f>'прил 9 ВЕДОМ 2014'!G39</f>
        <v>66.2</v>
      </c>
      <c r="G38" s="120">
        <f>'прил 9 ВЕДОМ 2014'!H39</f>
        <v>0</v>
      </c>
      <c r="H38" s="120">
        <f>'прил 9 ВЕДОМ 2014'!I39</f>
        <v>66.2</v>
      </c>
    </row>
    <row r="39" spans="1:8" ht="23.25" customHeight="1">
      <c r="A39" s="98">
        <f t="shared" si="0"/>
        <v>26</v>
      </c>
      <c r="B39" s="94" t="str">
        <f>'прил 9 ВЕДОМ 2014'!B40</f>
        <v>Мобилизационная и вневойсковая подготовка</v>
      </c>
      <c r="C39" s="166" t="str">
        <f>'прил 9 ВЕДОМ 2014'!D40</f>
        <v>0203</v>
      </c>
      <c r="D39" s="58">
        <f>'прил 9 ВЕДОМ 2014'!E40</f>
        <v>0</v>
      </c>
      <c r="E39" s="58">
        <f>'прил 9 ВЕДОМ 2014'!F40</f>
        <v>0</v>
      </c>
      <c r="F39" s="120">
        <f>'прил 9 ВЕДОМ 2014'!G40</f>
        <v>66.2</v>
      </c>
      <c r="G39" s="120">
        <f>'прил 9 ВЕДОМ 2014'!H40</f>
        <v>0</v>
      </c>
      <c r="H39" s="120">
        <f>'прил 9 ВЕДОМ 2014'!I40</f>
        <v>66.2</v>
      </c>
    </row>
    <row r="40" spans="1:8" ht="25.5">
      <c r="A40" s="98">
        <f t="shared" si="0"/>
        <v>27</v>
      </c>
      <c r="B40" s="94" t="str">
        <f>'прил 9 ВЕДОМ 2014'!B41</f>
        <v>Непрограммные расходы органов местного самоуправления  Разъезженского сельсовета</v>
      </c>
      <c r="C40" s="166" t="str">
        <f>'прил 9 ВЕДОМ 2014'!D41</f>
        <v>0203</v>
      </c>
      <c r="D40" s="58" t="str">
        <f>'прил 9 ВЕДОМ 2014'!E41</f>
        <v>7600000</v>
      </c>
      <c r="E40" s="58">
        <f>'прил 9 ВЕДОМ 2014'!F41</f>
        <v>0</v>
      </c>
      <c r="F40" s="120">
        <f>'прил 9 ВЕДОМ 2014'!G41</f>
        <v>66.2</v>
      </c>
      <c r="G40" s="120">
        <f>'прил 9 ВЕДОМ 2014'!H41</f>
        <v>0</v>
      </c>
      <c r="H40" s="120">
        <f>'прил 9 ВЕДОМ 2014'!I41</f>
        <v>66.2</v>
      </c>
    </row>
    <row r="41" spans="1:8" s="67" customFormat="1" ht="32.25" customHeight="1">
      <c r="A41" s="98">
        <f t="shared" si="0"/>
        <v>28</v>
      </c>
      <c r="B41" s="94" t="str">
        <f>'прил 9 ВЕДОМ 2014'!B42</f>
        <v>Функционирование администрации Разъезженского сельсовета</v>
      </c>
      <c r="C41" s="166" t="str">
        <f>'прил 9 ВЕДОМ 2014'!D42</f>
        <v>0203</v>
      </c>
      <c r="D41" s="58" t="str">
        <f>'прил 9 ВЕДОМ 2014'!E42</f>
        <v>7610000</v>
      </c>
      <c r="E41" s="58">
        <f>'прил 9 ВЕДОМ 2014'!F42</f>
        <v>0</v>
      </c>
      <c r="F41" s="120">
        <f>'прил 9 ВЕДОМ 2014'!G42</f>
        <v>66.2</v>
      </c>
      <c r="G41" s="120">
        <f>'прил 9 ВЕДОМ 2014'!H42</f>
        <v>0</v>
      </c>
      <c r="H41" s="120">
        <f>'прил 9 ВЕДОМ 2014'!I42</f>
        <v>66.2</v>
      </c>
    </row>
    <row r="42" spans="1:8" ht="69" customHeight="1">
      <c r="A42" s="98">
        <f t="shared" si="0"/>
        <v>29</v>
      </c>
      <c r="B42" s="94" t="str">
        <f>'прил 9 ВЕДОМ 2014'!B43</f>
        <v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v>
      </c>
      <c r="C42" s="166" t="str">
        <f>'прил 9 ВЕДОМ 2014'!D43</f>
        <v>0203</v>
      </c>
      <c r="D42" s="58" t="str">
        <f>'прил 9 ВЕДОМ 2014'!E43</f>
        <v>7615118</v>
      </c>
      <c r="E42" s="58">
        <f>'прил 9 ВЕДОМ 2014'!F43</f>
      </c>
      <c r="F42" s="120">
        <f>'прил 9 ВЕДОМ 2014'!G43</f>
        <v>66.2</v>
      </c>
      <c r="G42" s="120">
        <f>'прил 9 ВЕДОМ 2014'!H43</f>
        <v>0</v>
      </c>
      <c r="H42" s="120">
        <f>'прил 9 ВЕДОМ 2014'!I43</f>
        <v>66.2</v>
      </c>
    </row>
    <row r="43" spans="1:8" s="68" customFormat="1" ht="76.5" customHeight="1">
      <c r="A43" s="98">
        <f t="shared" si="0"/>
        <v>30</v>
      </c>
      <c r="B43" s="94" t="str">
        <f>'прил 9 ВЕДОМ 2014'!B44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C43" s="166" t="str">
        <f>'прил 9 ВЕДОМ 2014'!D44</f>
        <v>0203</v>
      </c>
      <c r="D43" s="58" t="str">
        <f>'прил 9 ВЕДОМ 2014'!E44</f>
        <v>7615118</v>
      </c>
      <c r="E43" s="58" t="str">
        <f>'прил 9 ВЕДОМ 2014'!F44</f>
        <v>100</v>
      </c>
      <c r="F43" s="120">
        <f>'прил 9 ВЕДОМ 2014'!G44</f>
        <v>59.241</v>
      </c>
      <c r="G43" s="120">
        <f>'прил 9 ВЕДОМ 2014'!H44</f>
        <v>0</v>
      </c>
      <c r="H43" s="120">
        <f>'прил 9 ВЕДОМ 2014'!I44</f>
        <v>59.241</v>
      </c>
    </row>
    <row r="44" spans="1:8" s="68" customFormat="1" ht="29.25" customHeight="1">
      <c r="A44" s="98">
        <f t="shared" si="0"/>
        <v>31</v>
      </c>
      <c r="B44" s="94" t="str">
        <f>'прил 9 ВЕДОМ 2014'!B45</f>
        <v>Расходы на выплаты персоналу государственных (муниципальных) органов</v>
      </c>
      <c r="C44" s="166" t="str">
        <f>'прил 9 ВЕДОМ 2014'!D45</f>
        <v>0203</v>
      </c>
      <c r="D44" s="58" t="str">
        <f>'прил 9 ВЕДОМ 2014'!E45</f>
        <v>7615118</v>
      </c>
      <c r="E44" s="58" t="str">
        <f>'прил 9 ВЕДОМ 2014'!F45</f>
        <v>120</v>
      </c>
      <c r="F44" s="120">
        <f>'прил 9 ВЕДОМ 2014'!G45</f>
        <v>59.241</v>
      </c>
      <c r="G44" s="120">
        <f>'прил 9 ВЕДОМ 2014'!H45</f>
        <v>0</v>
      </c>
      <c r="H44" s="120">
        <f>'прил 9 ВЕДОМ 2014'!I45</f>
        <v>59.241</v>
      </c>
    </row>
    <row r="45" spans="1:8" s="68" customFormat="1" ht="46.5" customHeight="1">
      <c r="A45" s="98">
        <f t="shared" si="0"/>
        <v>32</v>
      </c>
      <c r="B45" s="94" t="str">
        <f>'прил 9 ВЕДОМ 2014'!B46</f>
        <v>Закупка товаров, работ и услуг для государственных (муниципальных) нужд</v>
      </c>
      <c r="C45" s="166" t="str">
        <f>'прил 9 ВЕДОМ 2014'!D46</f>
        <v>0203</v>
      </c>
      <c r="D45" s="58" t="str">
        <f>'прил 9 ВЕДОМ 2014'!E46</f>
        <v>7615118</v>
      </c>
      <c r="E45" s="58" t="str">
        <f>'прил 9 ВЕДОМ 2014'!F46</f>
        <v>200</v>
      </c>
      <c r="F45" s="120">
        <f>'прил 9 ВЕДОМ 2014'!G46</f>
        <v>6.959</v>
      </c>
      <c r="G45" s="120">
        <f>'прил 9 ВЕДОМ 2014'!H46</f>
        <v>0</v>
      </c>
      <c r="H45" s="120">
        <f>'прил 9 ВЕДОМ 2014'!I46</f>
        <v>6.959</v>
      </c>
    </row>
    <row r="46" spans="1:8" ht="38.25">
      <c r="A46" s="98">
        <f t="shared" si="0"/>
        <v>33</v>
      </c>
      <c r="B46" s="94" t="str">
        <f>'прил 9 ВЕДОМ 2014'!B47</f>
        <v>Иные закупки товаров, работ и услуг для обеспечения государственных (муниципальных) нужд</v>
      </c>
      <c r="C46" s="166" t="str">
        <f>'прил 9 ВЕДОМ 2014'!D47</f>
        <v>0203</v>
      </c>
      <c r="D46" s="58" t="str">
        <f>'прил 9 ВЕДОМ 2014'!E47</f>
        <v>7615118</v>
      </c>
      <c r="E46" s="58" t="str">
        <f>'прил 9 ВЕДОМ 2014'!F47</f>
        <v>240</v>
      </c>
      <c r="F46" s="120">
        <f>'прил 9 ВЕДОМ 2014'!G47</f>
        <v>6.959</v>
      </c>
      <c r="G46" s="120">
        <f>'прил 9 ВЕДОМ 2014'!H47</f>
        <v>0</v>
      </c>
      <c r="H46" s="120">
        <f>'прил 9 ВЕДОМ 2014'!I47</f>
        <v>6.959</v>
      </c>
    </row>
    <row r="47" spans="1:8" s="62" customFormat="1" ht="25.5">
      <c r="A47" s="98">
        <f t="shared" si="0"/>
        <v>34</v>
      </c>
      <c r="B47" s="94" t="str">
        <f>'прил 9 ВЕДОМ 2014'!B48</f>
        <v>НАЦИОНАЛЬНАЯ БЕЗОПАСНОСТЬ И ПРАВООХРАНИТЕЛЬНАЯ ДЕЯТЕЛЬНОСТЬ</v>
      </c>
      <c r="C47" s="166" t="str">
        <f>'прил 9 ВЕДОМ 2014'!D48</f>
        <v>0300</v>
      </c>
      <c r="D47" s="58">
        <f>'прил 9 ВЕДОМ 2014'!E48</f>
        <v>0</v>
      </c>
      <c r="E47" s="58">
        <f>'прил 9 ВЕДОМ 2014'!F48</f>
        <v>0</v>
      </c>
      <c r="F47" s="120">
        <f>'прил 9 ВЕДОМ 2014'!G48</f>
        <v>185.78199999999998</v>
      </c>
      <c r="G47" s="120">
        <f>'прил 9 ВЕДОМ 2014'!H48</f>
        <v>-18.5</v>
      </c>
      <c r="H47" s="120">
        <f>'прил 9 ВЕДОМ 2014'!I48</f>
        <v>167.28199999999998</v>
      </c>
    </row>
    <row r="48" spans="1:8" ht="21" customHeight="1">
      <c r="A48" s="98">
        <f t="shared" si="0"/>
        <v>35</v>
      </c>
      <c r="B48" s="94" t="str">
        <f>'прил 9 ВЕДОМ 2014'!B49</f>
        <v>Обеспечение пожарной безопасности</v>
      </c>
      <c r="C48" s="166" t="str">
        <f>'прил 9 ВЕДОМ 2014'!D49</f>
        <v>0310</v>
      </c>
      <c r="D48" s="58">
        <f>'прил 9 ВЕДОМ 2014'!E49</f>
        <v>0</v>
      </c>
      <c r="E48" s="58">
        <f>'прил 9 ВЕДОМ 2014'!F49</f>
        <v>0</v>
      </c>
      <c r="F48" s="120">
        <f>'прил 9 ВЕДОМ 2014'!G49</f>
        <v>185.78199999999998</v>
      </c>
      <c r="G48" s="120">
        <f>'прил 9 ВЕДОМ 2014'!H49</f>
        <v>-18.5</v>
      </c>
      <c r="H48" s="120">
        <f>'прил 9 ВЕДОМ 2014'!I49</f>
        <v>167.28199999999998</v>
      </c>
    </row>
    <row r="49" spans="1:8" ht="63.75">
      <c r="A49" s="98">
        <f t="shared" si="0"/>
        <v>36</v>
      </c>
      <c r="B49" s="94" t="str">
        <f>'прил 9 ВЕДОМ 2014'!B50</f>
        <v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сельсовета». на 2014-2016 годы</v>
      </c>
      <c r="C49" s="166" t="str">
        <f>'прил 9 ВЕДОМ 2014'!D50</f>
        <v>0310</v>
      </c>
      <c r="D49" s="58" t="str">
        <f>'прил 9 ВЕДОМ 2014'!E50</f>
        <v>4900000</v>
      </c>
      <c r="E49" s="58">
        <f>'прил 9 ВЕДОМ 2014'!F50</f>
        <v>0</v>
      </c>
      <c r="F49" s="120">
        <f>'прил 9 ВЕДОМ 2014'!G50</f>
        <v>185.78199999999998</v>
      </c>
      <c r="G49" s="120">
        <f>'прил 9 ВЕДОМ 2014'!H50</f>
        <v>-18.5</v>
      </c>
      <c r="H49" s="120">
        <f>'прил 9 ВЕДОМ 2014'!I50</f>
        <v>167.28199999999998</v>
      </c>
    </row>
    <row r="50" spans="1:8" ht="25.5">
      <c r="A50" s="98">
        <f t="shared" si="0"/>
        <v>37</v>
      </c>
      <c r="B50" s="94" t="str">
        <f>'прил 9 ВЕДОМ 2014'!B51</f>
        <v>Подпрограмма "Обеспечение безопасности жизнедеятельности населения"</v>
      </c>
      <c r="C50" s="166" t="str">
        <f>'прил 9 ВЕДОМ 2014'!D51</f>
        <v>0310</v>
      </c>
      <c r="D50" s="58" t="str">
        <f>'прил 9 ВЕДОМ 2014'!E51</f>
        <v>4930000</v>
      </c>
      <c r="E50" s="58">
        <f>'прил 9 ВЕДОМ 2014'!F51</f>
        <v>0</v>
      </c>
      <c r="F50" s="120">
        <f>'прил 9 ВЕДОМ 2014'!G51</f>
        <v>185.78199999999998</v>
      </c>
      <c r="G50" s="120">
        <f>'прил 9 ВЕДОМ 2014'!H51</f>
        <v>-18.5</v>
      </c>
      <c r="H50" s="120">
        <f>'прил 9 ВЕДОМ 2014'!I51</f>
        <v>167.28199999999998</v>
      </c>
    </row>
    <row r="51" spans="1:8" ht="102">
      <c r="A51" s="98">
        <f t="shared" si="0"/>
        <v>38</v>
      </c>
      <c r="B51" s="94" t="str">
        <f>'прил 9 ВЕДОМ 2014'!B52</f>
        <v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сельсовета». на 2014-2016 годы</v>
      </c>
      <c r="C51" s="166" t="str">
        <f>'прил 9 ВЕДОМ 2014'!D52</f>
        <v>0310</v>
      </c>
      <c r="D51" s="58" t="str">
        <f>'прил 9 ВЕДОМ 2014'!E52</f>
        <v>4938348</v>
      </c>
      <c r="E51" s="58">
        <f>'прил 9 ВЕДОМ 2014'!F52</f>
        <v>0</v>
      </c>
      <c r="F51" s="120">
        <f>'прил 9 ВЕДОМ 2014'!G52</f>
        <v>185.78199999999998</v>
      </c>
      <c r="G51" s="120">
        <f>'прил 9 ВЕДОМ 2014'!H52</f>
        <v>-18.5</v>
      </c>
      <c r="H51" s="120">
        <f>'прил 9 ВЕДОМ 2014'!I52</f>
        <v>167.28199999999998</v>
      </c>
    </row>
    <row r="52" spans="1:8" ht="72" customHeight="1">
      <c r="A52" s="98">
        <f t="shared" si="0"/>
        <v>39</v>
      </c>
      <c r="B52" s="94" t="str">
        <f>'прил 9 ВЕДОМ 2014'!B53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C52" s="166" t="str">
        <f>'прил 9 ВЕДОМ 2014'!D53</f>
        <v>0310</v>
      </c>
      <c r="D52" s="58" t="str">
        <f>'прил 9 ВЕДОМ 2014'!E53</f>
        <v>4938348</v>
      </c>
      <c r="E52" s="58" t="str">
        <f>'прил 9 ВЕДОМ 2014'!F53</f>
        <v>100</v>
      </c>
      <c r="F52" s="120">
        <f>'прил 9 ВЕДОМ 2014'!G53</f>
        <v>47.408</v>
      </c>
      <c r="G52" s="120">
        <f>'прил 9 ВЕДОМ 2014'!H53</f>
        <v>0</v>
      </c>
      <c r="H52" s="120">
        <f>'прил 9 ВЕДОМ 2014'!I53</f>
        <v>47.408</v>
      </c>
    </row>
    <row r="53" spans="1:8" s="62" customFormat="1" ht="34.5" customHeight="1">
      <c r="A53" s="98">
        <f t="shared" si="0"/>
        <v>40</v>
      </c>
      <c r="B53" s="94" t="str">
        <f>'прил 9 ВЕДОМ 2014'!B54</f>
        <v>Расходы на выплаты персоналу государственных (муниципальных) органов</v>
      </c>
      <c r="C53" s="166" t="str">
        <f>'прил 9 ВЕДОМ 2014'!D54</f>
        <v>0310</v>
      </c>
      <c r="D53" s="58" t="str">
        <f>'прил 9 ВЕДОМ 2014'!E54</f>
        <v>4938348</v>
      </c>
      <c r="E53" s="58" t="str">
        <f>'прил 9 ВЕДОМ 2014'!F54</f>
        <v>120</v>
      </c>
      <c r="F53" s="120">
        <f>'прил 9 ВЕДОМ 2014'!G54</f>
        <v>47.408</v>
      </c>
      <c r="G53" s="120">
        <f>'прил 9 ВЕДОМ 2014'!H54</f>
        <v>0</v>
      </c>
      <c r="H53" s="120">
        <f>'прил 9 ВЕДОМ 2014'!I54</f>
        <v>47.408</v>
      </c>
    </row>
    <row r="54" spans="1:8" ht="29.25" customHeight="1">
      <c r="A54" s="98">
        <f t="shared" si="0"/>
        <v>41</v>
      </c>
      <c r="B54" s="94" t="str">
        <f>'прил 9 ВЕДОМ 2014'!B55</f>
        <v>Закупка товаров, работ и услуг для государственных (муниципальных) нужд</v>
      </c>
      <c r="C54" s="166" t="str">
        <f>'прил 9 ВЕДОМ 2014'!D55</f>
        <v>0310</v>
      </c>
      <c r="D54" s="58" t="str">
        <f>'прил 9 ВЕДОМ 2014'!E55</f>
        <v>4938348</v>
      </c>
      <c r="E54" s="58" t="str">
        <f>'прил 9 ВЕДОМ 2014'!F55</f>
        <v>200</v>
      </c>
      <c r="F54" s="120">
        <f>'прил 9 ВЕДОМ 2014'!G55</f>
        <v>138.374</v>
      </c>
      <c r="G54" s="120">
        <f>'прил 9 ВЕДОМ 2014'!H55</f>
        <v>-18.5</v>
      </c>
      <c r="H54" s="120">
        <f>'прил 9 ВЕДОМ 2014'!I55</f>
        <v>119.874</v>
      </c>
    </row>
    <row r="55" spans="1:8" ht="48" customHeight="1">
      <c r="A55" s="98">
        <f t="shared" si="0"/>
        <v>42</v>
      </c>
      <c r="B55" s="94" t="str">
        <f>'прил 9 ВЕДОМ 2014'!B56</f>
        <v>Иные закупки товаров, работ и услуг для обеспечения государственных (муниципальных) нужд</v>
      </c>
      <c r="C55" s="166" t="str">
        <f>'прил 9 ВЕДОМ 2014'!D56</f>
        <v>0310</v>
      </c>
      <c r="D55" s="58" t="str">
        <f>'прил 9 ВЕДОМ 2014'!E56</f>
        <v>4938348</v>
      </c>
      <c r="E55" s="58" t="str">
        <f>'прил 9 ВЕДОМ 2014'!F56</f>
        <v>240</v>
      </c>
      <c r="F55" s="120">
        <f>'прил 9 ВЕДОМ 2014'!G56</f>
        <v>138.374</v>
      </c>
      <c r="G55" s="120">
        <f>'прил 9 ВЕДОМ 2014'!H56</f>
        <v>-18.5</v>
      </c>
      <c r="H55" s="120">
        <f>'прил 9 ВЕДОМ 2014'!I56</f>
        <v>119.874</v>
      </c>
    </row>
    <row r="56" spans="1:8" ht="12.75">
      <c r="A56" s="98">
        <f t="shared" si="0"/>
        <v>43</v>
      </c>
      <c r="B56" s="94" t="str">
        <f>'прил 9 ВЕДОМ 2014'!B57</f>
        <v>НАЦИОНАЛЬНАЯ ЭКОНОМИКА</v>
      </c>
      <c r="C56" s="166" t="str">
        <f>'прил 9 ВЕДОМ 2014'!D57</f>
        <v>0400</v>
      </c>
      <c r="D56" s="58">
        <f>'прил 9 ВЕДОМ 2014'!E57</f>
        <v>0</v>
      </c>
      <c r="E56" s="58">
        <f>'прил 9 ВЕДОМ 2014'!F57</f>
        <v>0</v>
      </c>
      <c r="F56" s="120">
        <f>'прил 9 ВЕДОМ 2014'!G57</f>
        <v>181.48999999999998</v>
      </c>
      <c r="G56" s="120">
        <f>'прил 9 ВЕДОМ 2014'!H57</f>
        <v>0</v>
      </c>
      <c r="H56" s="120">
        <f>'прил 9 ВЕДОМ 2014'!I57</f>
        <v>181.48999999999998</v>
      </c>
    </row>
    <row r="57" spans="1:8" ht="12.75">
      <c r="A57" s="98">
        <f t="shared" si="0"/>
        <v>44</v>
      </c>
      <c r="B57" s="94" t="str">
        <f>'прил 9 ВЕДОМ 2014'!B58</f>
        <v>Дорожное хозяйство (дорожные фонды)</v>
      </c>
      <c r="C57" s="166" t="str">
        <f>'прил 9 ВЕДОМ 2014'!D58</f>
        <v>0409</v>
      </c>
      <c r="D57" s="58">
        <f>'прил 9 ВЕДОМ 2014'!E58</f>
        <v>0</v>
      </c>
      <c r="E57" s="58">
        <f>'прил 9 ВЕДОМ 2014'!F58</f>
        <v>0</v>
      </c>
      <c r="F57" s="120">
        <f>'прил 9 ВЕДОМ 2014'!G58</f>
        <v>181.48999999999998</v>
      </c>
      <c r="G57" s="120">
        <f>'прил 9 ВЕДОМ 2014'!H58</f>
        <v>0</v>
      </c>
      <c r="H57" s="120">
        <f>'прил 9 ВЕДОМ 2014'!I58</f>
        <v>181.48999999999998</v>
      </c>
    </row>
    <row r="58" spans="1:8" s="68" customFormat="1" ht="63.75">
      <c r="A58" s="98">
        <f t="shared" si="0"/>
        <v>45</v>
      </c>
      <c r="B58" s="94" t="str">
        <f>'прил 9 ВЕДОМ 2014'!B59</f>
        <v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  на 2014-2016 годы</v>
      </c>
      <c r="C58" s="166" t="str">
        <f>'прил 9 ВЕДОМ 2014'!D59</f>
        <v>0409</v>
      </c>
      <c r="D58" s="58" t="str">
        <f>'прил 9 ВЕДОМ 2014'!E59</f>
        <v>4900000</v>
      </c>
      <c r="E58" s="58">
        <f>'прил 9 ВЕДОМ 2014'!F59</f>
        <v>0</v>
      </c>
      <c r="F58" s="120">
        <f>'прил 9 ВЕДОМ 2014'!G59</f>
        <v>181.48999999999998</v>
      </c>
      <c r="G58" s="120">
        <f>'прил 9 ВЕДОМ 2014'!H59</f>
        <v>0</v>
      </c>
      <c r="H58" s="120">
        <f>'прил 9 ВЕДОМ 2014'!I59</f>
        <v>181.48999999999998</v>
      </c>
    </row>
    <row r="59" spans="1:8" ht="25.5" customHeight="1">
      <c r="A59" s="98">
        <f t="shared" si="0"/>
        <v>46</v>
      </c>
      <c r="B59" s="94" t="str">
        <f>'прил 9 ВЕДОМ 2014'!B60</f>
        <v>Подпрограмма «Содержание улично-дорожной сети Разъезженского сельсовета»  </v>
      </c>
      <c r="C59" s="166" t="str">
        <f>'прил 9 ВЕДОМ 2014'!D60</f>
        <v>0409</v>
      </c>
      <c r="D59" s="58" t="str">
        <f>'прил 9 ВЕДОМ 2014'!E60</f>
        <v>4920000</v>
      </c>
      <c r="E59" s="58">
        <f>'прил 9 ВЕДОМ 2014'!F60</f>
        <v>0</v>
      </c>
      <c r="F59" s="120">
        <f>'прил 9 ВЕДОМ 2014'!G60</f>
        <v>181.48999999999998</v>
      </c>
      <c r="G59" s="120">
        <f>'прил 9 ВЕДОМ 2014'!H60</f>
        <v>0</v>
      </c>
      <c r="H59" s="120">
        <f>'прил 9 ВЕДОМ 2014'!I60</f>
        <v>181.48999999999998</v>
      </c>
    </row>
    <row r="60" spans="1:8" ht="29.25" customHeight="1">
      <c r="A60" s="98">
        <f t="shared" si="0"/>
        <v>47</v>
      </c>
      <c r="B60" s="94" t="str">
        <f>'прил 9 ВЕДОМ 2014'!B61</f>
        <v>Расходы на содержание автомобильных дорог общего пользования местного значения городских округов, городских и сельских поселений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2014 - 2016 годы</v>
      </c>
      <c r="C60" s="166" t="str">
        <f>'прил 9 ВЕДОМ 2014'!D61</f>
        <v>0409</v>
      </c>
      <c r="D60" s="58" t="str">
        <f>'прил 9 ВЕДОМ 2014'!E61</f>
        <v>4927508</v>
      </c>
      <c r="E60" s="58">
        <f>'прил 9 ВЕДОМ 2014'!F61</f>
        <v>0</v>
      </c>
      <c r="F60" s="120">
        <f>'прил 9 ВЕДОМ 2014'!G61</f>
        <v>35.5</v>
      </c>
      <c r="G60" s="120">
        <f>'прил 9 ВЕДОМ 2014'!H61</f>
        <v>0</v>
      </c>
      <c r="H60" s="120">
        <f>'прил 9 ВЕДОМ 2014'!I61</f>
        <v>35.5</v>
      </c>
    </row>
    <row r="61" spans="1:8" ht="32.25" customHeight="1">
      <c r="A61" s="98">
        <f t="shared" si="0"/>
        <v>48</v>
      </c>
      <c r="B61" s="94" t="str">
        <f>'прил 9 ВЕДОМ 2014'!B62</f>
        <v>Закупка товаров, работ и услуг для государственных (муниципальных) нужд</v>
      </c>
      <c r="C61" s="166" t="str">
        <f>'прил 9 ВЕДОМ 2014'!D62</f>
        <v>0409</v>
      </c>
      <c r="D61" s="58" t="str">
        <f>'прил 9 ВЕДОМ 2014'!E62</f>
        <v>4927508</v>
      </c>
      <c r="E61" s="58" t="str">
        <f>'прил 9 ВЕДОМ 2014'!F62</f>
        <v>200</v>
      </c>
      <c r="F61" s="120">
        <f>'прил 9 ВЕДОМ 2014'!G62</f>
        <v>35.5</v>
      </c>
      <c r="G61" s="120">
        <f>'прил 9 ВЕДОМ 2014'!H62</f>
        <v>0</v>
      </c>
      <c r="H61" s="120">
        <f>'прил 9 ВЕДОМ 2014'!I62</f>
        <v>35.5</v>
      </c>
    </row>
    <row r="62" spans="1:8" ht="28.5" customHeight="1">
      <c r="A62" s="98">
        <f t="shared" si="0"/>
        <v>49</v>
      </c>
      <c r="B62" s="94" t="str">
        <f>'прил 9 ВЕДОМ 2014'!B63</f>
        <v>Иные закупки товаров, работ и услуг для обеспечения государственных (муниципальных) нужд</v>
      </c>
      <c r="C62" s="166" t="str">
        <f>'прил 9 ВЕДОМ 2014'!D63</f>
        <v>0409</v>
      </c>
      <c r="D62" s="58" t="str">
        <f>'прил 9 ВЕДОМ 2014'!E63</f>
        <v>4927508</v>
      </c>
      <c r="E62" s="58" t="str">
        <f>'прил 9 ВЕДОМ 2014'!F63</f>
        <v>240</v>
      </c>
      <c r="F62" s="120">
        <f>'прил 9 ВЕДОМ 2014'!G63</f>
        <v>35.5</v>
      </c>
      <c r="G62" s="120">
        <f>'прил 9 ВЕДОМ 2014'!H63</f>
        <v>0</v>
      </c>
      <c r="H62" s="120">
        <f>'прил 9 ВЕДОМ 2014'!I63</f>
        <v>35.5</v>
      </c>
    </row>
    <row r="63" spans="1:8" ht="80.25" customHeight="1">
      <c r="A63" s="98">
        <f t="shared" si="0"/>
        <v>50</v>
      </c>
      <c r="B63" s="94" t="str">
        <f>'прил 9 ВЕДОМ 2014'!B64</f>
        <v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v>
      </c>
      <c r="C63" s="166" t="str">
        <f>'прил 9 ВЕДОМ 2014'!D64</f>
        <v>0409</v>
      </c>
      <c r="D63" s="58" t="str">
        <f>'прил 9 ВЕДОМ 2014'!E64</f>
        <v>4928342</v>
      </c>
      <c r="E63" s="58">
        <f>'прил 9 ВЕДОМ 2014'!F64</f>
        <v>0</v>
      </c>
      <c r="F63" s="120">
        <f>'прил 9 ВЕДОМ 2014'!G64</f>
        <v>145.95</v>
      </c>
      <c r="G63" s="120">
        <f>'прил 9 ВЕДОМ 2014'!H64</f>
        <v>0</v>
      </c>
      <c r="H63" s="120">
        <f>'прил 9 ВЕДОМ 2014'!I64</f>
        <v>145.95</v>
      </c>
    </row>
    <row r="64" spans="1:8" ht="29.25" customHeight="1">
      <c r="A64" s="98">
        <f t="shared" si="0"/>
        <v>51</v>
      </c>
      <c r="B64" s="94" t="str">
        <f>'прил 9 ВЕДОМ 2014'!B65</f>
        <v>Закупка товаров, работ и услуг для государственных (муниципальных) нужд</v>
      </c>
      <c r="C64" s="166" t="str">
        <f>'прил 9 ВЕДОМ 2014'!D65</f>
        <v>0409</v>
      </c>
      <c r="D64" s="58" t="str">
        <f>'прил 9 ВЕДОМ 2014'!E65</f>
        <v>4928342</v>
      </c>
      <c r="E64" s="58" t="str">
        <f>'прил 9 ВЕДОМ 2014'!F65</f>
        <v>200</v>
      </c>
      <c r="F64" s="120">
        <f>'прил 9 ВЕДОМ 2014'!G65</f>
        <v>145.95</v>
      </c>
      <c r="G64" s="120">
        <f>'прил 9 ВЕДОМ 2014'!H65</f>
        <v>0</v>
      </c>
      <c r="H64" s="120">
        <f>'прил 9 ВЕДОМ 2014'!I65</f>
        <v>145.95</v>
      </c>
    </row>
    <row r="65" spans="1:8" ht="50.25" customHeight="1">
      <c r="A65" s="98">
        <f t="shared" si="0"/>
        <v>52</v>
      </c>
      <c r="B65" s="94" t="str">
        <f>'прил 9 ВЕДОМ 2014'!B66</f>
        <v>Иные закупки товаров, работ и услуг для обеспечения государственных (муниципальных) нужд</v>
      </c>
      <c r="C65" s="166" t="str">
        <f>'прил 9 ВЕДОМ 2014'!D66</f>
        <v>0409</v>
      </c>
      <c r="D65" s="58" t="str">
        <f>'прил 9 ВЕДОМ 2014'!E66</f>
        <v>4928342</v>
      </c>
      <c r="E65" s="58" t="str">
        <f>'прил 9 ВЕДОМ 2014'!F66</f>
        <v>240</v>
      </c>
      <c r="F65" s="120">
        <f>'прил 9 ВЕДОМ 2014'!G66</f>
        <v>145.95</v>
      </c>
      <c r="G65" s="120">
        <f>'прил 9 ВЕДОМ 2014'!H66</f>
        <v>0</v>
      </c>
      <c r="H65" s="120">
        <f>'прил 9 ВЕДОМ 2014'!I66</f>
        <v>145.95</v>
      </c>
    </row>
    <row r="66" spans="1:8" ht="30.75" customHeight="1">
      <c r="A66" s="98">
        <f t="shared" si="0"/>
        <v>53</v>
      </c>
      <c r="B66" s="94" t="str">
        <f>'прил 9 ВЕДОМ 2014'!B67</f>
        <v>Софинансирование расходов на содержание автомобильных дорог общего пользования местного значения городских округов, городских и сельских поселений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2014 - 2016 годы</v>
      </c>
      <c r="C66" s="166" t="str">
        <f>'прил 9 ВЕДОМ 2014'!D67</f>
        <v>0409</v>
      </c>
      <c r="D66" s="58" t="str">
        <f>'прил 9 ВЕДОМ 2014'!E67</f>
        <v>4929508</v>
      </c>
      <c r="E66" s="58">
        <f>'прил 9 ВЕДОМ 2014'!F67</f>
        <v>0</v>
      </c>
      <c r="F66" s="120">
        <f>'прил 9 ВЕДОМ 2014'!G67</f>
        <v>0.04</v>
      </c>
      <c r="G66" s="120">
        <f>'прил 9 ВЕДОМ 2014'!H67</f>
        <v>0</v>
      </c>
      <c r="H66" s="120">
        <f>'прил 9 ВЕДОМ 2014'!I67</f>
        <v>0.04</v>
      </c>
    </row>
    <row r="67" spans="1:8" ht="40.5" customHeight="1">
      <c r="A67" s="98">
        <f t="shared" si="0"/>
        <v>54</v>
      </c>
      <c r="B67" s="94" t="str">
        <f>'прил 9 ВЕДОМ 2014'!B68</f>
        <v>Закупка товаров, работ и услуг для государственных (муниципальных) нужд</v>
      </c>
      <c r="C67" s="166" t="str">
        <f>'прил 9 ВЕДОМ 2014'!D68</f>
        <v>0409</v>
      </c>
      <c r="D67" s="58" t="str">
        <f>'прил 9 ВЕДОМ 2014'!E68</f>
        <v>4929508</v>
      </c>
      <c r="E67" s="58" t="str">
        <f>'прил 9 ВЕДОМ 2014'!F68</f>
        <v>200</v>
      </c>
      <c r="F67" s="120">
        <f>'прил 9 ВЕДОМ 2014'!G68</f>
        <v>0.04</v>
      </c>
      <c r="G67" s="120">
        <f>'прил 9 ВЕДОМ 2014'!H68</f>
        <v>0</v>
      </c>
      <c r="H67" s="120">
        <f>'прил 9 ВЕДОМ 2014'!I68</f>
        <v>0.04</v>
      </c>
    </row>
    <row r="68" spans="1:8" s="68" customFormat="1" ht="30" customHeight="1">
      <c r="A68" s="98">
        <f t="shared" si="0"/>
        <v>55</v>
      </c>
      <c r="B68" s="94" t="str">
        <f>'прил 9 ВЕДОМ 2014'!B69</f>
        <v>Иные закупки товаров, работ и услуг для обеспечения государственных (муниципальных) нужд</v>
      </c>
      <c r="C68" s="166" t="str">
        <f>'прил 9 ВЕДОМ 2014'!D69</f>
        <v>0409</v>
      </c>
      <c r="D68" s="58" t="str">
        <f>'прил 9 ВЕДОМ 2014'!E69</f>
        <v>4929508</v>
      </c>
      <c r="E68" s="58" t="str">
        <f>'прил 9 ВЕДОМ 2014'!F69</f>
        <v>240</v>
      </c>
      <c r="F68" s="120">
        <f>'прил 9 ВЕДОМ 2014'!G69</f>
        <v>0.04</v>
      </c>
      <c r="G68" s="120">
        <f>'прил 9 ВЕДОМ 2014'!H69</f>
        <v>0</v>
      </c>
      <c r="H68" s="120">
        <f>'прил 9 ВЕДОМ 2014'!I69</f>
        <v>0.04</v>
      </c>
    </row>
    <row r="69" spans="1:8" ht="26.25" customHeight="1">
      <c r="A69" s="98">
        <f t="shared" si="0"/>
        <v>56</v>
      </c>
      <c r="B69" s="94" t="str">
        <f>'прил 9 ВЕДОМ 2014'!B70</f>
        <v>ЖИЛИЩНО-КОММУНАЛЬНОЕ ХОЗЯЙСТВО</v>
      </c>
      <c r="C69" s="166" t="str">
        <f>'прил 9 ВЕДОМ 2014'!D70</f>
        <v>0500</v>
      </c>
      <c r="D69" s="58">
        <f>'прил 9 ВЕДОМ 2014'!E70</f>
        <v>0</v>
      </c>
      <c r="E69" s="58">
        <f>'прил 9 ВЕДОМ 2014'!F70</f>
        <v>0</v>
      </c>
      <c r="F69" s="120">
        <f>'прил 9 ВЕДОМ 2014'!G70</f>
        <v>284.2</v>
      </c>
      <c r="G69" s="120">
        <f>'прил 9 ВЕДОМ 2014'!H70</f>
        <v>52.18</v>
      </c>
      <c r="H69" s="120">
        <f>'прил 9 ВЕДОМ 2014'!I70</f>
        <v>336.38</v>
      </c>
    </row>
    <row r="70" spans="1:8" ht="26.25" customHeight="1">
      <c r="A70" s="98">
        <f t="shared" si="0"/>
        <v>57</v>
      </c>
      <c r="B70" s="94" t="str">
        <f>'прил 9 ВЕДОМ 2014'!B71</f>
        <v>Благоустройство </v>
      </c>
      <c r="C70" s="166" t="str">
        <f>'прил 9 ВЕДОМ 2014'!D71</f>
        <v>0503</v>
      </c>
      <c r="D70" s="58">
        <f>'прил 9 ВЕДОМ 2014'!E71</f>
        <v>0</v>
      </c>
      <c r="E70" s="58">
        <f>'прил 9 ВЕДОМ 2014'!F71</f>
        <v>0</v>
      </c>
      <c r="F70" s="120">
        <f>'прил 9 ВЕДОМ 2014'!G71</f>
        <v>284.2</v>
      </c>
      <c r="G70" s="120">
        <f>'прил 9 ВЕДОМ 2014'!H71</f>
        <v>52.18</v>
      </c>
      <c r="H70" s="120">
        <f>'прил 9 ВЕДОМ 2014'!I71</f>
        <v>336.38</v>
      </c>
    </row>
    <row r="71" spans="1:8" ht="26.25" customHeight="1">
      <c r="A71" s="98">
        <f t="shared" si="0"/>
        <v>58</v>
      </c>
      <c r="B71" s="94" t="str">
        <f>'прил 9 ВЕДОМ 2014'!B72</f>
        <v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сельсовета».</v>
      </c>
      <c r="C71" s="166" t="str">
        <f>'прил 9 ВЕДОМ 2014'!D72</f>
        <v>0503</v>
      </c>
      <c r="D71" s="58" t="str">
        <f>'прил 9 ВЕДОМ 2014'!E72</f>
        <v>4900000</v>
      </c>
      <c r="E71" s="58">
        <f>'прил 9 ВЕДОМ 2014'!F72</f>
      </c>
      <c r="F71" s="120">
        <f>'прил 9 ВЕДОМ 2014'!G72</f>
        <v>284.2</v>
      </c>
      <c r="G71" s="120">
        <f>'прил 9 ВЕДОМ 2014'!H72</f>
        <v>52.18</v>
      </c>
      <c r="H71" s="120">
        <f>'прил 9 ВЕДОМ 2014'!I72</f>
        <v>336.38</v>
      </c>
    </row>
    <row r="72" spans="1:8" ht="26.25" customHeight="1">
      <c r="A72" s="98">
        <f t="shared" si="0"/>
        <v>59</v>
      </c>
      <c r="B72" s="94" t="str">
        <f>'прил 9 ВЕДОМ 2014'!B73</f>
        <v>Подпрограмма «Благоустройство территории Разъезженского сельсовета»</v>
      </c>
      <c r="C72" s="166" t="str">
        <f>'прил 9 ВЕДОМ 2014'!D73</f>
        <v>0503</v>
      </c>
      <c r="D72" s="58" t="str">
        <f>'прил 9 ВЕДОМ 2014'!E73</f>
        <v>4910000</v>
      </c>
      <c r="E72" s="58">
        <f>'прил 9 ВЕДОМ 2014'!F73</f>
      </c>
      <c r="F72" s="120">
        <f>'прил 9 ВЕДОМ 2014'!G73</f>
        <v>284.2</v>
      </c>
      <c r="G72" s="120">
        <f>'прил 9 ВЕДОМ 2014'!H73</f>
        <v>52.18</v>
      </c>
      <c r="H72" s="120">
        <f>'прил 9 ВЕДОМ 2014'!I73</f>
        <v>336.38</v>
      </c>
    </row>
    <row r="73" spans="1:8" ht="26.25" customHeight="1">
      <c r="A73" s="98">
        <f t="shared" si="0"/>
        <v>60</v>
      </c>
      <c r="B73" s="94" t="str">
        <f>'прил 9 ВЕДОМ 2014'!B74</f>
        <v>Уличное освещение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 на 2014 - 2016 годы</v>
      </c>
      <c r="C73" s="166" t="str">
        <f>'прил 9 ВЕДОМ 2014'!D74</f>
        <v>0503</v>
      </c>
      <c r="D73" s="58" t="str">
        <f>'прил 9 ВЕДОМ 2014'!E74</f>
        <v>4918340</v>
      </c>
      <c r="E73" s="58">
        <f>'прил 9 ВЕДОМ 2014'!F74</f>
        <v>0</v>
      </c>
      <c r="F73" s="120">
        <f>'прил 9 ВЕДОМ 2014'!G74</f>
        <v>284.2</v>
      </c>
      <c r="G73" s="120">
        <f>'прил 9 ВЕДОМ 2014'!H74</f>
        <v>0</v>
      </c>
      <c r="H73" s="120">
        <f>'прил 9 ВЕДОМ 2014'!I74</f>
        <v>284.2</v>
      </c>
    </row>
    <row r="74" spans="1:8" ht="26.25" customHeight="1">
      <c r="A74" s="98">
        <f t="shared" si="0"/>
        <v>61</v>
      </c>
      <c r="B74" s="94" t="str">
        <f>'прил 9 ВЕДОМ 2014'!B75</f>
        <v>Закупка товаров, работ и услуг для государственных (муниципальных) нужд</v>
      </c>
      <c r="C74" s="166" t="str">
        <f>'прил 9 ВЕДОМ 2014'!D75</f>
        <v>0503</v>
      </c>
      <c r="D74" s="58" t="str">
        <f>'прил 9 ВЕДОМ 2014'!E75</f>
        <v>4918340</v>
      </c>
      <c r="E74" s="58" t="str">
        <f>'прил 9 ВЕДОМ 2014'!F75</f>
        <v>200</v>
      </c>
      <c r="F74" s="120">
        <f>'прил 9 ВЕДОМ 2014'!G75</f>
        <v>284.2</v>
      </c>
      <c r="G74" s="120">
        <f>'прил 9 ВЕДОМ 2014'!H75</f>
        <v>0</v>
      </c>
      <c r="H74" s="120">
        <f>'прил 9 ВЕДОМ 2014'!I75</f>
        <v>284.2</v>
      </c>
    </row>
    <row r="75" spans="1:8" ht="26.25" customHeight="1">
      <c r="A75" s="98">
        <f t="shared" si="0"/>
        <v>62</v>
      </c>
      <c r="B75" s="94" t="str">
        <f>'прил 9 ВЕДОМ 2014'!B76</f>
        <v>Иные закупки товаров, работ и услуг для обеспечения государственных (муниципальных) нужд</v>
      </c>
      <c r="C75" s="166" t="str">
        <f>'прил 9 ВЕДОМ 2014'!D76</f>
        <v>0503</v>
      </c>
      <c r="D75" s="58" t="str">
        <f>'прил 9 ВЕДОМ 2014'!E76</f>
        <v>4918340</v>
      </c>
      <c r="E75" s="58" t="str">
        <f>'прил 9 ВЕДОМ 2014'!F76</f>
        <v>240</v>
      </c>
      <c r="F75" s="120">
        <f>'прил 9 ВЕДОМ 2014'!G76</f>
        <v>284.2</v>
      </c>
      <c r="G75" s="120">
        <f>'прил 9 ВЕДОМ 2014'!H76</f>
        <v>0</v>
      </c>
      <c r="H75" s="120">
        <f>'прил 9 ВЕДОМ 2014'!I76</f>
        <v>284.2</v>
      </c>
    </row>
    <row r="76" spans="1:8" ht="22.5" customHeight="1">
      <c r="A76" s="98">
        <f t="shared" si="0"/>
        <v>63</v>
      </c>
      <c r="B76" s="94" t="str">
        <f>'прил 9 ВЕДОМ 2014'!B80</f>
        <v>Культура, кинематография </v>
      </c>
      <c r="C76" s="166" t="str">
        <f>'прил 9 ВЕДОМ 2014'!D80</f>
        <v>0800</v>
      </c>
      <c r="D76" s="58">
        <f>'прил 9 ВЕДОМ 2014'!E80</f>
        <v>0</v>
      </c>
      <c r="E76" s="58">
        <f>'прил 9 ВЕДОМ 2014'!F80</f>
        <v>0</v>
      </c>
      <c r="F76" s="120">
        <f>'прил 9 ВЕДОМ 2014'!G80</f>
        <v>1705</v>
      </c>
      <c r="G76" s="120">
        <f>'прил 9 ВЕДОМ 2014'!H80</f>
        <v>45</v>
      </c>
      <c r="H76" s="120">
        <f>'прил 9 ВЕДОМ 2014'!I80</f>
        <v>1750</v>
      </c>
    </row>
    <row r="77" spans="1:8" ht="21.75" customHeight="1">
      <c r="A77" s="98">
        <f t="shared" si="0"/>
        <v>64</v>
      </c>
      <c r="B77" s="94" t="str">
        <f>'прил 9 ВЕДОМ 2014'!B81</f>
        <v>Культура </v>
      </c>
      <c r="C77" s="166" t="str">
        <f>'прил 9 ВЕДОМ 2014'!D81</f>
        <v>0801</v>
      </c>
      <c r="D77" s="58">
        <f>'прил 9 ВЕДОМ 2014'!E81</f>
        <v>0</v>
      </c>
      <c r="E77" s="58">
        <f>'прил 9 ВЕДОМ 2014'!F81</f>
        <v>0</v>
      </c>
      <c r="F77" s="120">
        <f>'прил 9 ВЕДОМ 2014'!G81</f>
        <v>1705</v>
      </c>
      <c r="G77" s="120">
        <f>'прил 9 ВЕДОМ 2014'!H81</f>
        <v>45</v>
      </c>
      <c r="H77" s="120">
        <f>'прил 9 ВЕДОМ 2014'!I81</f>
        <v>1750</v>
      </c>
    </row>
    <row r="78" spans="1:8" ht="33" customHeight="1">
      <c r="A78" s="98">
        <f t="shared" si="0"/>
        <v>65</v>
      </c>
      <c r="B78" s="94" t="str">
        <f>'прил 9 ВЕДОМ 2014'!B82</f>
        <v>Муниципальная программа Разъезженского сельсовета «Развитие культуры»</v>
      </c>
      <c r="C78" s="166" t="str">
        <f>'прил 9 ВЕДОМ 2014'!D82</f>
        <v>0801</v>
      </c>
      <c r="D78" s="58" t="str">
        <f>'прил 9 ВЕДОМ 2014'!E82</f>
        <v>5000000</v>
      </c>
      <c r="E78" s="58">
        <f>'прил 9 ВЕДОМ 2014'!F82</f>
      </c>
      <c r="F78" s="120">
        <f>'прил 9 ВЕДОМ 2014'!G82</f>
        <v>1705</v>
      </c>
      <c r="G78" s="120">
        <f>'прил 9 ВЕДОМ 2014'!H82</f>
        <v>45</v>
      </c>
      <c r="H78" s="120">
        <f>'прил 9 ВЕДОМ 2014'!I82</f>
        <v>1750</v>
      </c>
    </row>
    <row r="79" spans="1:8" ht="25.5" customHeight="1">
      <c r="A79" s="98">
        <f t="shared" si="0"/>
        <v>66</v>
      </c>
      <c r="B79" s="94" t="str">
        <f>'прил 9 ВЕДОМ 2014'!B87</f>
        <v>Отдельные мероприятия</v>
      </c>
      <c r="C79" s="166" t="str">
        <f>'прил 9 ВЕДОМ 2014'!D87</f>
        <v>0801</v>
      </c>
      <c r="D79" s="58" t="str">
        <f>'прил 9 ВЕДОМ 2014'!E87</f>
        <v>5090000</v>
      </c>
      <c r="E79" s="58">
        <f>'прил 9 ВЕДОМ 2014'!F87</f>
      </c>
      <c r="F79" s="120">
        <f>'прил 9 ВЕДОМ 2014'!G87</f>
        <v>1705</v>
      </c>
      <c r="G79" s="120">
        <f>'прил 9 ВЕДОМ 2014'!H87</f>
        <v>0</v>
      </c>
      <c r="H79" s="120">
        <f>'прил 9 ВЕДОМ 2014'!I87</f>
        <v>1705</v>
      </c>
    </row>
    <row r="80" spans="1:8" ht="27" customHeight="1">
      <c r="A80" s="98">
        <f t="shared" si="0"/>
        <v>67</v>
      </c>
      <c r="B80" s="94" t="str">
        <f>'прил 9 ВЕДОМ 2014'!B88</f>
        <v>Обеспечение деятельности (оказание услуг) подведомственных учреждений в рамках муниципальной программы Разъезженского сельсовета «Развитие культуры»</v>
      </c>
      <c r="C80" s="166" t="str">
        <f>'прил 9 ВЕДОМ 2014'!D88</f>
        <v>0801</v>
      </c>
      <c r="D80" s="58" t="str">
        <f>'прил 9 ВЕДОМ 2014'!E88</f>
        <v>5098061</v>
      </c>
      <c r="E80" s="58">
        <f>'прил 9 ВЕДОМ 2014'!F88</f>
      </c>
      <c r="F80" s="120">
        <f>'прил 9 ВЕДОМ 2014'!G88</f>
        <v>1705</v>
      </c>
      <c r="G80" s="120">
        <f>'прил 9 ВЕДОМ 2014'!H88</f>
        <v>0</v>
      </c>
      <c r="H80" s="120">
        <f>'прил 9 ВЕДОМ 2014'!I88</f>
        <v>1705</v>
      </c>
    </row>
    <row r="81" spans="1:8" ht="46.5" customHeight="1">
      <c r="A81" s="98">
        <f t="shared" si="0"/>
        <v>68</v>
      </c>
      <c r="B81" s="94" t="str">
        <f>'прил 9 ВЕДОМ 2014'!B89</f>
        <v>Предоставление субсидий бюджетным, автономным учреждениям и иным некоммерческим организациям</v>
      </c>
      <c r="C81" s="166" t="str">
        <f>'прил 9 ВЕДОМ 2014'!D89</f>
        <v>0801</v>
      </c>
      <c r="D81" s="58" t="str">
        <f>'прил 9 ВЕДОМ 2014'!E89</f>
        <v>5098061</v>
      </c>
      <c r="E81" s="58" t="str">
        <f>'прил 9 ВЕДОМ 2014'!F89</f>
        <v>600</v>
      </c>
      <c r="F81" s="120">
        <f>'прил 9 ВЕДОМ 2014'!G89</f>
        <v>1705</v>
      </c>
      <c r="G81" s="120">
        <f>'прил 9 ВЕДОМ 2014'!H89</f>
        <v>0</v>
      </c>
      <c r="H81" s="120">
        <f>'прил 9 ВЕДОМ 2014'!I89</f>
        <v>1705</v>
      </c>
    </row>
    <row r="82" spans="1:8" s="62" customFormat="1" ht="18" customHeight="1">
      <c r="A82" s="98">
        <f t="shared" si="0"/>
        <v>69</v>
      </c>
      <c r="B82" s="94" t="str">
        <f>'прил 9 ВЕДОМ 2014'!B90</f>
        <v>Субсидии бюджетным учреждениям</v>
      </c>
      <c r="C82" s="166" t="str">
        <f>'прил 9 ВЕДОМ 2014'!D90</f>
        <v>0801</v>
      </c>
      <c r="D82" s="58" t="str">
        <f>'прил 9 ВЕДОМ 2014'!E90</f>
        <v>5098061</v>
      </c>
      <c r="E82" s="58" t="str">
        <f>'прил 9 ВЕДОМ 2014'!F90</f>
        <v>610</v>
      </c>
      <c r="F82" s="120">
        <f>'прил 9 ВЕДОМ 2014'!G90</f>
        <v>1705</v>
      </c>
      <c r="G82" s="120">
        <f>'прил 9 ВЕДОМ 2014'!H90</f>
        <v>0</v>
      </c>
      <c r="H82" s="120">
        <f>'прил 9 ВЕДОМ 2014'!I90</f>
        <v>1705</v>
      </c>
    </row>
    <row r="83" spans="1:8" ht="16.5" customHeight="1">
      <c r="A83" s="98">
        <f t="shared" si="0"/>
        <v>70</v>
      </c>
      <c r="B83" s="94" t="str">
        <f>'прил 9 ВЕДОМ 2014'!B91</f>
        <v>ЗДРАВООХРАНЕНИЕ</v>
      </c>
      <c r="C83" s="166" t="str">
        <f>'прил 9 ВЕДОМ 2014'!D91</f>
        <v>0900</v>
      </c>
      <c r="D83" s="58">
        <f>'прил 9 ВЕДОМ 2014'!E91</f>
        <v>0</v>
      </c>
      <c r="E83" s="58">
        <f>'прил 9 ВЕДОМ 2014'!F91</f>
        <v>0</v>
      </c>
      <c r="F83" s="120">
        <f>'прил 9 ВЕДОМ 2014'!G91</f>
        <v>28</v>
      </c>
      <c r="G83" s="120">
        <f>'прил 9 ВЕДОМ 2014'!H91</f>
        <v>0</v>
      </c>
      <c r="H83" s="120">
        <f>'прил 9 ВЕДОМ 2014'!I91</f>
        <v>28</v>
      </c>
    </row>
    <row r="84" spans="1:8" ht="27.75" customHeight="1">
      <c r="A84" s="98">
        <f t="shared" si="0"/>
        <v>71</v>
      </c>
      <c r="B84" s="94" t="str">
        <f>'прил 9 ВЕДОМ 2014'!B92</f>
        <v>Другие вопросы в области здравоохранения </v>
      </c>
      <c r="C84" s="166" t="str">
        <f>'прил 9 ВЕДОМ 2014'!D92</f>
        <v>0909</v>
      </c>
      <c r="D84" s="58">
        <f>'прил 9 ВЕДОМ 2014'!E92</f>
        <v>0</v>
      </c>
      <c r="E84" s="58">
        <f>'прил 9 ВЕДОМ 2014'!F92</f>
        <v>0</v>
      </c>
      <c r="F84" s="120">
        <f>'прил 9 ВЕДОМ 2014'!G92</f>
        <v>28</v>
      </c>
      <c r="G84" s="120">
        <f>'прил 9 ВЕДОМ 2014'!H92</f>
        <v>0</v>
      </c>
      <c r="H84" s="120">
        <f>'прил 9 ВЕДОМ 2014'!I92</f>
        <v>28</v>
      </c>
    </row>
    <row r="85" spans="1:8" ht="50.25" customHeight="1">
      <c r="A85" s="98">
        <f aca="true" t="shared" si="1" ref="A85:A92">A84+1</f>
        <v>72</v>
      </c>
      <c r="B85" s="94" t="str">
        <f>'прил 9 ВЕДОМ 2014'!B93</f>
        <v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v>
      </c>
      <c r="C85" s="166" t="str">
        <f>'прил 9 ВЕДОМ 2014'!D93</f>
        <v>0909</v>
      </c>
      <c r="D85" s="58" t="str">
        <f>'прил 9 ВЕДОМ 2014'!E93</f>
        <v>4900000</v>
      </c>
      <c r="E85" s="58">
        <f>'прил 9 ВЕДОМ 2014'!F93</f>
        <v>0</v>
      </c>
      <c r="F85" s="120">
        <f>'прил 9 ВЕДОМ 2014'!G93</f>
        <v>28</v>
      </c>
      <c r="G85" s="120">
        <f>'прил 9 ВЕДОМ 2014'!H93</f>
        <v>0</v>
      </c>
      <c r="H85" s="120">
        <f>'прил 9 ВЕДОМ 2014'!I93</f>
        <v>28</v>
      </c>
    </row>
    <row r="86" spans="1:8" ht="25.5">
      <c r="A86" s="98">
        <f t="shared" si="1"/>
        <v>73</v>
      </c>
      <c r="B86" s="94" t="str">
        <f>'прил 9 ВЕДОМ 2014'!B94</f>
        <v>Подпрограмма "Обеспечение безопасности жизнедеятельности населения"</v>
      </c>
      <c r="C86" s="166" t="str">
        <f>'прил 9 ВЕДОМ 2014'!D94</f>
        <v>0909</v>
      </c>
      <c r="D86" s="58" t="str">
        <f>'прил 9 ВЕДОМ 2014'!E94</f>
        <v>4930000</v>
      </c>
      <c r="E86" s="58">
        <f>'прил 9 ВЕДОМ 2014'!F94</f>
        <v>0</v>
      </c>
      <c r="F86" s="120">
        <f>'прил 9 ВЕДОМ 2014'!G94</f>
        <v>28</v>
      </c>
      <c r="G86" s="120">
        <f>'прил 9 ВЕДОМ 2014'!H94</f>
        <v>0</v>
      </c>
      <c r="H86" s="120">
        <f>'прил 9 ВЕДОМ 2014'!I94</f>
        <v>28</v>
      </c>
    </row>
    <row r="87" spans="1:8" ht="12.75" customHeight="1">
      <c r="A87" s="98">
        <f t="shared" si="1"/>
        <v>74</v>
      </c>
      <c r="B87" s="94" t="str">
        <f>'прил 9 ВЕДОМ 2014'!B95</f>
        <v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на 2014 - 2016 годы</v>
      </c>
      <c r="C87" s="166" t="str">
        <f>'прил 9 ВЕДОМ 2014'!D95</f>
        <v>0909</v>
      </c>
      <c r="D87" s="58" t="str">
        <f>'прил 9 ВЕДОМ 2014'!E95</f>
        <v>4937555</v>
      </c>
      <c r="E87" s="58">
        <f>'прил 9 ВЕДОМ 2014'!F95</f>
        <v>0</v>
      </c>
      <c r="F87" s="120">
        <f>'прил 9 ВЕДОМ 2014'!G95</f>
        <v>25</v>
      </c>
      <c r="G87" s="120">
        <f>'прил 9 ВЕДОМ 2014'!H95</f>
        <v>0</v>
      </c>
      <c r="H87" s="120">
        <f>'прил 9 ВЕДОМ 2014'!I95</f>
        <v>25</v>
      </c>
    </row>
    <row r="88" spans="1:8" ht="25.5">
      <c r="A88" s="98">
        <f t="shared" si="1"/>
        <v>75</v>
      </c>
      <c r="B88" s="94" t="str">
        <f>'прил 9 ВЕДОМ 2014'!B96</f>
        <v>Закупка товаров, работ и услуг для государственных (муниципальных) нужд</v>
      </c>
      <c r="C88" s="166" t="str">
        <f>'прил 9 ВЕДОМ 2014'!D96</f>
        <v>0909</v>
      </c>
      <c r="D88" s="58" t="str">
        <f>'прил 9 ВЕДОМ 2014'!E96</f>
        <v>4937555</v>
      </c>
      <c r="E88" s="58" t="str">
        <f>'прил 9 ВЕДОМ 2014'!F96</f>
        <v>200</v>
      </c>
      <c r="F88" s="120">
        <f>'прил 9 ВЕДОМ 2014'!G96</f>
        <v>25</v>
      </c>
      <c r="G88" s="120">
        <f>'прил 9 ВЕДОМ 2014'!H96</f>
        <v>0</v>
      </c>
      <c r="H88" s="120">
        <f>'прил 9 ВЕДОМ 2014'!I96</f>
        <v>25</v>
      </c>
    </row>
    <row r="89" spans="1:8" ht="38.25">
      <c r="A89" s="98">
        <f t="shared" si="1"/>
        <v>76</v>
      </c>
      <c r="B89" s="94" t="str">
        <f>'прил 9 ВЕДОМ 2014'!B97</f>
        <v>Иные закупки товаров, работ и услуг для обеспечения государственных (муниципальных) нужд</v>
      </c>
      <c r="C89" s="166" t="str">
        <f>'прил 9 ВЕДОМ 2014'!D97</f>
        <v>0909</v>
      </c>
      <c r="D89" s="58" t="str">
        <f>'прил 9 ВЕДОМ 2014'!E97</f>
        <v>4937555</v>
      </c>
      <c r="E89" s="58" t="str">
        <f>'прил 9 ВЕДОМ 2014'!F97</f>
        <v>240</v>
      </c>
      <c r="F89" s="120">
        <f>'прил 9 ВЕДОМ 2014'!G97</f>
        <v>25</v>
      </c>
      <c r="G89" s="120">
        <f>'прил 9 ВЕДОМ 2014'!H97</f>
        <v>0</v>
      </c>
      <c r="H89" s="120">
        <f>'прил 9 ВЕДОМ 2014'!I97</f>
        <v>25</v>
      </c>
    </row>
    <row r="90" spans="1:8" ht="102">
      <c r="A90" s="98">
        <f t="shared" si="1"/>
        <v>77</v>
      </c>
      <c r="B90" s="94" t="str">
        <f>'прил 9 ВЕДОМ 2014'!B98</f>
        <v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на 2014 - 2016 годы</v>
      </c>
      <c r="C90" s="166" t="str">
        <f>'прил 9 ВЕДОМ 2014'!D98</f>
        <v>0909</v>
      </c>
      <c r="D90" s="58" t="str">
        <f>'прил 9 ВЕДОМ 2014'!E98</f>
        <v>4939555</v>
      </c>
      <c r="E90" s="58">
        <f>'прил 9 ВЕДОМ 2014'!F98</f>
        <v>0</v>
      </c>
      <c r="F90" s="120">
        <f>'прил 9 ВЕДОМ 2014'!G98</f>
        <v>3</v>
      </c>
      <c r="G90" s="120">
        <f>'прил 9 ВЕДОМ 2014'!H98</f>
        <v>0</v>
      </c>
      <c r="H90" s="120">
        <f>'прил 9 ВЕДОМ 2014'!I98</f>
        <v>3</v>
      </c>
    </row>
    <row r="91" spans="1:8" ht="25.5">
      <c r="A91" s="98">
        <f t="shared" si="1"/>
        <v>78</v>
      </c>
      <c r="B91" s="94" t="str">
        <f>'прил 9 ВЕДОМ 2014'!B99</f>
        <v>Закупка товаров, работ и услуг для государственных (муниципальных) нужд</v>
      </c>
      <c r="C91" s="166" t="str">
        <f>'прил 9 ВЕДОМ 2014'!D99</f>
        <v>0909</v>
      </c>
      <c r="D91" s="58" t="str">
        <f>'прил 9 ВЕДОМ 2014'!E99</f>
        <v>4939555</v>
      </c>
      <c r="E91" s="58" t="str">
        <f>'прил 9 ВЕДОМ 2014'!F99</f>
        <v>200</v>
      </c>
      <c r="F91" s="120">
        <f>'прил 9 ВЕДОМ 2014'!G99</f>
        <v>3</v>
      </c>
      <c r="G91" s="120">
        <f>'прил 9 ВЕДОМ 2014'!H99</f>
        <v>0</v>
      </c>
      <c r="H91" s="120">
        <f>'прил 9 ВЕДОМ 2014'!I99</f>
        <v>3</v>
      </c>
    </row>
    <row r="92" spans="1:8" ht="38.25">
      <c r="A92" s="98">
        <f t="shared" si="1"/>
        <v>79</v>
      </c>
      <c r="B92" s="94" t="str">
        <f>'прил 9 ВЕДОМ 2014'!B100</f>
        <v>Иные закупки товаров, работ и услуг для обеспечения государственных (муниципальных) нужд</v>
      </c>
      <c r="C92" s="166" t="str">
        <f>'прил 9 ВЕДОМ 2014'!D100</f>
        <v>0909</v>
      </c>
      <c r="D92" s="58" t="str">
        <f>'прил 9 ВЕДОМ 2014'!E100</f>
        <v>4939555</v>
      </c>
      <c r="E92" s="58" t="str">
        <f>'прил 9 ВЕДОМ 2014'!F100</f>
        <v>240</v>
      </c>
      <c r="F92" s="120">
        <f>'прил 9 ВЕДОМ 2014'!G100</f>
        <v>3</v>
      </c>
      <c r="G92" s="120">
        <f>'прил 9 ВЕДОМ 2014'!H100</f>
        <v>0</v>
      </c>
      <c r="H92" s="120">
        <f>'прил 9 ВЕДОМ 2014'!I100</f>
        <v>3</v>
      </c>
    </row>
    <row r="93" spans="1:8" s="67" customFormat="1" ht="24.75" customHeight="1" thickBot="1">
      <c r="A93" s="183"/>
      <c r="B93" s="184" t="str">
        <f>'прил 9 ВЕДОМ 2014'!B101</f>
        <v>ВСЕГО</v>
      </c>
      <c r="C93" s="185"/>
      <c r="D93" s="186"/>
      <c r="E93" s="186"/>
      <c r="F93" s="187">
        <f>'прил 9 ВЕДОМ 2014'!G101</f>
        <v>5038.120999999999</v>
      </c>
      <c r="G93" s="187">
        <f>'прил 9 ВЕДОМ 2014'!H101</f>
        <v>78.68</v>
      </c>
      <c r="H93" s="187">
        <f>'прил 9 ВЕДОМ 2014'!I101</f>
        <v>5116.8009999999995</v>
      </c>
    </row>
    <row r="94" spans="1:9" ht="14.25" customHeight="1">
      <c r="A94" s="55"/>
      <c r="B94" s="175"/>
      <c r="C94" s="176"/>
      <c r="D94" s="132"/>
      <c r="E94" s="132"/>
      <c r="F94" s="177"/>
      <c r="G94" s="177"/>
      <c r="H94" s="177"/>
      <c r="I94" s="178"/>
    </row>
    <row r="95" spans="1:9" ht="14.25" customHeight="1">
      <c r="A95" s="55"/>
      <c r="B95" s="175"/>
      <c r="C95" s="176"/>
      <c r="D95" s="132"/>
      <c r="E95" s="132"/>
      <c r="F95" s="177"/>
      <c r="G95" s="177"/>
      <c r="H95" s="177"/>
      <c r="I95" s="178"/>
    </row>
    <row r="96" spans="1:9" ht="14.25" customHeight="1">
      <c r="A96" s="55"/>
      <c r="B96" s="175"/>
      <c r="C96" s="176"/>
      <c r="D96" s="132"/>
      <c r="E96" s="132"/>
      <c r="F96" s="177"/>
      <c r="G96" s="177"/>
      <c r="H96" s="177"/>
      <c r="I96" s="178"/>
    </row>
    <row r="97" spans="1:9" ht="14.25" customHeight="1">
      <c r="A97" s="55"/>
      <c r="B97" s="175"/>
      <c r="C97" s="176"/>
      <c r="D97" s="132"/>
      <c r="E97" s="132"/>
      <c r="F97" s="177"/>
      <c r="G97" s="177"/>
      <c r="H97" s="177"/>
      <c r="I97" s="178"/>
    </row>
    <row r="98" spans="1:9" ht="14.25" customHeight="1">
      <c r="A98" s="55"/>
      <c r="B98" s="175"/>
      <c r="C98" s="176"/>
      <c r="D98" s="132"/>
      <c r="E98" s="132"/>
      <c r="F98" s="177"/>
      <c r="G98" s="177"/>
      <c r="H98" s="177"/>
      <c r="I98" s="178"/>
    </row>
    <row r="99" spans="1:9" s="54" customFormat="1" ht="14.25" customHeight="1">
      <c r="A99" s="55"/>
      <c r="B99" s="175"/>
      <c r="C99" s="176"/>
      <c r="D99" s="132"/>
      <c r="E99" s="132"/>
      <c r="F99" s="177"/>
      <c r="G99" s="177"/>
      <c r="H99" s="177"/>
      <c r="I99" s="179"/>
    </row>
    <row r="100" spans="1:9" s="54" customFormat="1" ht="14.25" customHeight="1">
      <c r="A100" s="55"/>
      <c r="B100" s="175"/>
      <c r="C100" s="176"/>
      <c r="D100" s="132"/>
      <c r="E100" s="132"/>
      <c r="F100" s="177"/>
      <c r="G100" s="177"/>
      <c r="H100" s="177"/>
      <c r="I100" s="179"/>
    </row>
    <row r="101" spans="1:9" s="54" customFormat="1" ht="14.25" customHeight="1">
      <c r="A101" s="55"/>
      <c r="B101" s="180"/>
      <c r="C101" s="181"/>
      <c r="D101" s="182"/>
      <c r="E101" s="181"/>
      <c r="F101" s="178"/>
      <c r="G101" s="178"/>
      <c r="H101" s="178"/>
      <c r="I101" s="179"/>
    </row>
    <row r="102" spans="1:9" s="54" customFormat="1" ht="12.75">
      <c r="A102" s="55"/>
      <c r="B102" s="180"/>
      <c r="C102" s="181"/>
      <c r="D102" s="182"/>
      <c r="E102" s="181"/>
      <c r="F102" s="178"/>
      <c r="G102" s="178"/>
      <c r="H102" s="178"/>
      <c r="I102" s="179"/>
    </row>
    <row r="103" spans="1:9" s="54" customFormat="1" ht="12.75">
      <c r="A103" s="55"/>
      <c r="B103" s="180"/>
      <c r="C103" s="181"/>
      <c r="D103" s="182"/>
      <c r="E103" s="181"/>
      <c r="F103" s="178"/>
      <c r="G103" s="178"/>
      <c r="H103" s="178"/>
      <c r="I103" s="179"/>
    </row>
    <row r="104" spans="1:8" s="54" customFormat="1" ht="12.75">
      <c r="A104" s="55"/>
      <c r="B104" s="55"/>
      <c r="C104" s="165"/>
      <c r="D104" s="169"/>
      <c r="E104" s="165"/>
      <c r="F104" s="51"/>
      <c r="G104" s="51"/>
      <c r="H104" s="51"/>
    </row>
    <row r="105" spans="1:8" s="54" customFormat="1" ht="12.75">
      <c r="A105" s="55"/>
      <c r="B105" s="55"/>
      <c r="C105" s="165"/>
      <c r="D105" s="169"/>
      <c r="E105" s="165"/>
      <c r="F105" s="51"/>
      <c r="G105" s="51"/>
      <c r="H105" s="51"/>
    </row>
    <row r="106" spans="1:8" s="54" customFormat="1" ht="12.75">
      <c r="A106" s="55"/>
      <c r="B106" s="55"/>
      <c r="C106" s="165"/>
      <c r="D106" s="169"/>
      <c r="E106" s="165"/>
      <c r="F106" s="51"/>
      <c r="G106" s="51"/>
      <c r="H106" s="51"/>
    </row>
    <row r="107" spans="1:8" s="54" customFormat="1" ht="12.75">
      <c r="A107" s="55"/>
      <c r="B107" s="55"/>
      <c r="C107" s="165"/>
      <c r="D107" s="169"/>
      <c r="E107" s="165"/>
      <c r="F107" s="51"/>
      <c r="G107" s="51"/>
      <c r="H107" s="51"/>
    </row>
    <row r="108" spans="1:8" s="54" customFormat="1" ht="12.75">
      <c r="A108" s="55"/>
      <c r="B108" s="55"/>
      <c r="C108" s="165"/>
      <c r="D108" s="169"/>
      <c r="E108" s="165"/>
      <c r="F108" s="51"/>
      <c r="G108" s="51"/>
      <c r="H108" s="51"/>
    </row>
    <row r="109" spans="1:8" s="54" customFormat="1" ht="12.75">
      <c r="A109" s="55"/>
      <c r="B109" s="55"/>
      <c r="C109" s="165"/>
      <c r="D109" s="169"/>
      <c r="E109" s="165"/>
      <c r="F109" s="51"/>
      <c r="G109" s="51"/>
      <c r="H109" s="51"/>
    </row>
    <row r="110" spans="1:8" s="54" customFormat="1" ht="12.75">
      <c r="A110" s="55"/>
      <c r="B110" s="55"/>
      <c r="C110" s="165"/>
      <c r="D110" s="169"/>
      <c r="E110" s="165"/>
      <c r="F110" s="51"/>
      <c r="G110" s="51"/>
      <c r="H110" s="51"/>
    </row>
    <row r="111" spans="1:8" s="54" customFormat="1" ht="12.75">
      <c r="A111" s="55"/>
      <c r="B111" s="55"/>
      <c r="C111" s="165"/>
      <c r="D111" s="169"/>
      <c r="E111" s="165"/>
      <c r="F111" s="51"/>
      <c r="G111" s="51"/>
      <c r="H111" s="51"/>
    </row>
    <row r="112" spans="1:8" s="54" customFormat="1" ht="12.75">
      <c r="A112" s="55"/>
      <c r="B112" s="55"/>
      <c r="C112" s="165"/>
      <c r="D112" s="169"/>
      <c r="E112" s="165"/>
      <c r="F112" s="51"/>
      <c r="G112" s="51"/>
      <c r="H112" s="51"/>
    </row>
    <row r="113" spans="1:8" s="54" customFormat="1" ht="12.75">
      <c r="A113" s="55"/>
      <c r="B113" s="55"/>
      <c r="C113" s="165"/>
      <c r="D113" s="169"/>
      <c r="E113" s="165"/>
      <c r="F113" s="51"/>
      <c r="G113" s="51"/>
      <c r="H113" s="51"/>
    </row>
    <row r="114" spans="1:8" s="54" customFormat="1" ht="12.75">
      <c r="A114" s="55"/>
      <c r="B114" s="55"/>
      <c r="C114" s="165"/>
      <c r="D114" s="169"/>
      <c r="E114" s="165"/>
      <c r="F114" s="51"/>
      <c r="G114" s="51"/>
      <c r="H114" s="51"/>
    </row>
    <row r="115" spans="1:8" s="54" customFormat="1" ht="12.75">
      <c r="A115" s="55"/>
      <c r="B115" s="55"/>
      <c r="C115" s="165"/>
      <c r="D115" s="169"/>
      <c r="E115" s="165"/>
      <c r="F115" s="51"/>
      <c r="G115" s="51"/>
      <c r="H115" s="51"/>
    </row>
    <row r="116" spans="1:8" s="54" customFormat="1" ht="12.75">
      <c r="A116" s="55"/>
      <c r="B116" s="55"/>
      <c r="C116" s="165"/>
      <c r="D116" s="169"/>
      <c r="E116" s="165"/>
      <c r="F116" s="51"/>
      <c r="G116" s="51"/>
      <c r="H116" s="51"/>
    </row>
    <row r="117" spans="1:8" s="54" customFormat="1" ht="12.75">
      <c r="A117" s="55"/>
      <c r="B117" s="55"/>
      <c r="C117" s="165"/>
      <c r="D117" s="169"/>
      <c r="E117" s="165"/>
      <c r="F117" s="51"/>
      <c r="G117" s="51"/>
      <c r="H117" s="51"/>
    </row>
    <row r="118" spans="1:8" s="54" customFormat="1" ht="12.75">
      <c r="A118" s="55"/>
      <c r="B118" s="55"/>
      <c r="C118" s="165"/>
      <c r="D118" s="169"/>
      <c r="E118" s="165"/>
      <c r="F118" s="51"/>
      <c r="G118" s="51"/>
      <c r="H118" s="51"/>
    </row>
    <row r="119" spans="1:8" s="54" customFormat="1" ht="12.75">
      <c r="A119" s="55"/>
      <c r="B119" s="55"/>
      <c r="C119" s="165"/>
      <c r="D119" s="169"/>
      <c r="E119" s="165"/>
      <c r="F119" s="51"/>
      <c r="G119" s="51"/>
      <c r="H119" s="51"/>
    </row>
    <row r="120" spans="1:8" s="54" customFormat="1" ht="12.75">
      <c r="A120" s="55"/>
      <c r="B120" s="55"/>
      <c r="C120" s="165"/>
      <c r="D120" s="169"/>
      <c r="E120" s="165"/>
      <c r="F120" s="51"/>
      <c r="G120" s="51"/>
      <c r="H120" s="51"/>
    </row>
    <row r="121" spans="1:8" s="54" customFormat="1" ht="12.75">
      <c r="A121" s="55"/>
      <c r="B121" s="55"/>
      <c r="C121" s="165"/>
      <c r="D121" s="169"/>
      <c r="E121" s="165"/>
      <c r="F121" s="51"/>
      <c r="G121" s="51"/>
      <c r="H121" s="51"/>
    </row>
    <row r="122" spans="1:8" s="54" customFormat="1" ht="12.75">
      <c r="A122" s="55"/>
      <c r="B122" s="55"/>
      <c r="C122" s="165"/>
      <c r="D122" s="169"/>
      <c r="E122" s="165"/>
      <c r="F122" s="51"/>
      <c r="G122" s="51"/>
      <c r="H122" s="51"/>
    </row>
    <row r="123" spans="1:8" s="54" customFormat="1" ht="12.75">
      <c r="A123" s="55"/>
      <c r="B123" s="55"/>
      <c r="C123" s="165"/>
      <c r="D123" s="169"/>
      <c r="E123" s="165"/>
      <c r="F123" s="51"/>
      <c r="G123" s="51"/>
      <c r="H123" s="51"/>
    </row>
    <row r="124" spans="1:8" s="54" customFormat="1" ht="12.75">
      <c r="A124" s="55"/>
      <c r="B124" s="55"/>
      <c r="C124" s="165"/>
      <c r="D124" s="169"/>
      <c r="E124" s="165"/>
      <c r="F124" s="51"/>
      <c r="G124" s="51"/>
      <c r="H124" s="51"/>
    </row>
    <row r="125" spans="1:8" s="54" customFormat="1" ht="12.75">
      <c r="A125" s="55"/>
      <c r="B125" s="55"/>
      <c r="C125" s="165"/>
      <c r="D125" s="169"/>
      <c r="E125" s="165"/>
      <c r="F125" s="51"/>
      <c r="G125" s="51"/>
      <c r="H125" s="51"/>
    </row>
    <row r="126" spans="1:8" s="54" customFormat="1" ht="12.75">
      <c r="A126" s="55"/>
      <c r="B126" s="55"/>
      <c r="C126" s="165"/>
      <c r="D126" s="169"/>
      <c r="E126" s="165"/>
      <c r="F126" s="51"/>
      <c r="G126" s="51"/>
      <c r="H126" s="51"/>
    </row>
    <row r="127" spans="1:8" s="54" customFormat="1" ht="12.75">
      <c r="A127" s="55"/>
      <c r="B127" s="55"/>
      <c r="C127" s="165"/>
      <c r="D127" s="169"/>
      <c r="E127" s="165"/>
      <c r="F127" s="51"/>
      <c r="G127" s="51"/>
      <c r="H127" s="51"/>
    </row>
    <row r="128" spans="1:8" s="54" customFormat="1" ht="12.75">
      <c r="A128" s="55"/>
      <c r="B128" s="55"/>
      <c r="C128" s="165"/>
      <c r="D128" s="169"/>
      <c r="E128" s="165"/>
      <c r="F128" s="51"/>
      <c r="G128" s="51"/>
      <c r="H128" s="51"/>
    </row>
    <row r="129" spans="1:8" s="54" customFormat="1" ht="12.75">
      <c r="A129" s="55"/>
      <c r="B129" s="55"/>
      <c r="C129" s="165"/>
      <c r="D129" s="169"/>
      <c r="E129" s="165"/>
      <c r="F129" s="51"/>
      <c r="G129" s="51"/>
      <c r="H129" s="51"/>
    </row>
    <row r="130" spans="1:8" s="54" customFormat="1" ht="12.75">
      <c r="A130" s="55"/>
      <c r="B130" s="55"/>
      <c r="C130" s="165"/>
      <c r="D130" s="169"/>
      <c r="E130" s="165"/>
      <c r="F130" s="51"/>
      <c r="G130" s="51"/>
      <c r="H130" s="51"/>
    </row>
    <row r="131" spans="1:8" s="54" customFormat="1" ht="12.75">
      <c r="A131" s="55"/>
      <c r="B131" s="55"/>
      <c r="C131" s="165"/>
      <c r="D131" s="169"/>
      <c r="E131" s="165"/>
      <c r="F131" s="51"/>
      <c r="G131" s="51"/>
      <c r="H131" s="51"/>
    </row>
    <row r="132" spans="1:8" s="54" customFormat="1" ht="12.75">
      <c r="A132" s="55"/>
      <c r="B132" s="55"/>
      <c r="C132" s="165"/>
      <c r="D132" s="169"/>
      <c r="E132" s="165"/>
      <c r="F132" s="51"/>
      <c r="G132" s="51"/>
      <c r="H132" s="51"/>
    </row>
    <row r="133" spans="1:8" s="54" customFormat="1" ht="12.75">
      <c r="A133" s="55"/>
      <c r="B133" s="55"/>
      <c r="C133" s="165"/>
      <c r="D133" s="169"/>
      <c r="E133" s="165"/>
      <c r="F133" s="51"/>
      <c r="G133" s="51"/>
      <c r="H133" s="51"/>
    </row>
    <row r="134" spans="1:8" s="54" customFormat="1" ht="12.75">
      <c r="A134" s="55"/>
      <c r="B134" s="55"/>
      <c r="C134" s="165"/>
      <c r="D134" s="169"/>
      <c r="E134" s="165"/>
      <c r="F134" s="51"/>
      <c r="G134" s="51"/>
      <c r="H134" s="51"/>
    </row>
    <row r="135" spans="1:8" s="54" customFormat="1" ht="12.75">
      <c r="A135" s="55"/>
      <c r="B135" s="55"/>
      <c r="C135" s="165"/>
      <c r="D135" s="169"/>
      <c r="E135" s="165"/>
      <c r="F135" s="51"/>
      <c r="G135" s="51"/>
      <c r="H135" s="51"/>
    </row>
    <row r="136" spans="1:8" s="54" customFormat="1" ht="12.75">
      <c r="A136" s="55"/>
      <c r="B136" s="55"/>
      <c r="C136" s="165"/>
      <c r="D136" s="169"/>
      <c r="E136" s="165"/>
      <c r="F136" s="51"/>
      <c r="G136" s="51"/>
      <c r="H136" s="51"/>
    </row>
    <row r="137" spans="1:8" s="54" customFormat="1" ht="12.75">
      <c r="A137" s="55"/>
      <c r="B137" s="55"/>
      <c r="C137" s="165"/>
      <c r="D137" s="169"/>
      <c r="E137" s="165"/>
      <c r="F137" s="51"/>
      <c r="G137" s="51"/>
      <c r="H137" s="51"/>
    </row>
    <row r="138" spans="1:8" s="54" customFormat="1" ht="12.75">
      <c r="A138" s="55"/>
      <c r="B138" s="55"/>
      <c r="C138" s="165"/>
      <c r="D138" s="169"/>
      <c r="E138" s="165"/>
      <c r="F138" s="51"/>
      <c r="G138" s="51"/>
      <c r="H138" s="51"/>
    </row>
    <row r="139" spans="1:8" s="54" customFormat="1" ht="12.75">
      <c r="A139" s="55"/>
      <c r="B139" s="55"/>
      <c r="C139" s="165"/>
      <c r="D139" s="169"/>
      <c r="E139" s="165"/>
      <c r="F139" s="51"/>
      <c r="G139" s="51"/>
      <c r="H139" s="51"/>
    </row>
    <row r="140" spans="1:8" s="54" customFormat="1" ht="12.75">
      <c r="A140" s="55"/>
      <c r="B140" s="55"/>
      <c r="C140" s="165"/>
      <c r="D140" s="169"/>
      <c r="E140" s="165"/>
      <c r="F140" s="51"/>
      <c r="G140" s="51"/>
      <c r="H140" s="51"/>
    </row>
    <row r="141" spans="1:8" s="54" customFormat="1" ht="12.75">
      <c r="A141" s="55"/>
      <c r="B141" s="55"/>
      <c r="C141" s="165"/>
      <c r="D141" s="169"/>
      <c r="E141" s="165"/>
      <c r="F141" s="51"/>
      <c r="G141" s="51"/>
      <c r="H141" s="51"/>
    </row>
    <row r="142" spans="1:8" s="54" customFormat="1" ht="12.75">
      <c r="A142" s="55"/>
      <c r="B142" s="55"/>
      <c r="C142" s="165"/>
      <c r="D142" s="169"/>
      <c r="E142" s="165"/>
      <c r="F142" s="51"/>
      <c r="G142" s="51"/>
      <c r="H142" s="51"/>
    </row>
    <row r="143" spans="1:8" s="54" customFormat="1" ht="12.75">
      <c r="A143" s="55"/>
      <c r="B143" s="55"/>
      <c r="C143" s="165"/>
      <c r="D143" s="169"/>
      <c r="E143" s="165"/>
      <c r="F143" s="51"/>
      <c r="G143" s="51"/>
      <c r="H143" s="51"/>
    </row>
    <row r="144" spans="1:8" s="54" customFormat="1" ht="12.75">
      <c r="A144" s="55"/>
      <c r="B144" s="55"/>
      <c r="C144" s="165"/>
      <c r="D144" s="169"/>
      <c r="E144" s="165"/>
      <c r="F144" s="51"/>
      <c r="G144" s="51"/>
      <c r="H144" s="51"/>
    </row>
    <row r="145" spans="1:8" s="54" customFormat="1" ht="12.75">
      <c r="A145" s="55"/>
      <c r="B145" s="55"/>
      <c r="C145" s="165"/>
      <c r="D145" s="169"/>
      <c r="E145" s="165"/>
      <c r="F145" s="51"/>
      <c r="G145" s="51"/>
      <c r="H145" s="51"/>
    </row>
    <row r="146" spans="1:8" s="54" customFormat="1" ht="12.75">
      <c r="A146" s="55"/>
      <c r="B146" s="55"/>
      <c r="C146" s="165"/>
      <c r="D146" s="169"/>
      <c r="E146" s="165"/>
      <c r="F146" s="51"/>
      <c r="G146" s="51"/>
      <c r="H146" s="51"/>
    </row>
    <row r="147" spans="1:8" s="54" customFormat="1" ht="12.75">
      <c r="A147" s="55"/>
      <c r="B147" s="55"/>
      <c r="C147" s="165"/>
      <c r="D147" s="169"/>
      <c r="E147" s="165"/>
      <c r="F147" s="51"/>
      <c r="G147" s="51"/>
      <c r="H147" s="51"/>
    </row>
    <row r="148" spans="1:8" s="54" customFormat="1" ht="12.75">
      <c r="A148" s="55"/>
      <c r="B148" s="55"/>
      <c r="C148" s="165"/>
      <c r="D148" s="169"/>
      <c r="E148" s="165"/>
      <c r="F148" s="51"/>
      <c r="G148" s="51"/>
      <c r="H148" s="51"/>
    </row>
    <row r="149" spans="1:8" s="54" customFormat="1" ht="12.75">
      <c r="A149" s="55"/>
      <c r="B149" s="55"/>
      <c r="C149" s="165"/>
      <c r="D149" s="169"/>
      <c r="E149" s="165"/>
      <c r="F149" s="51"/>
      <c r="G149" s="51"/>
      <c r="H149" s="51"/>
    </row>
    <row r="150" spans="1:8" s="54" customFormat="1" ht="12.75">
      <c r="A150" s="55"/>
      <c r="B150" s="55"/>
      <c r="C150" s="165"/>
      <c r="D150" s="169"/>
      <c r="E150" s="165"/>
      <c r="F150" s="51"/>
      <c r="G150" s="51"/>
      <c r="H150" s="51"/>
    </row>
    <row r="151" spans="1:8" s="54" customFormat="1" ht="12.75">
      <c r="A151" s="55"/>
      <c r="B151" s="55"/>
      <c r="C151" s="165"/>
      <c r="D151" s="169"/>
      <c r="E151" s="165"/>
      <c r="F151" s="51"/>
      <c r="G151" s="51"/>
      <c r="H151" s="51"/>
    </row>
    <row r="152" spans="1:8" s="54" customFormat="1" ht="12.75">
      <c r="A152" s="55"/>
      <c r="B152" s="55"/>
      <c r="C152" s="165"/>
      <c r="D152" s="169"/>
      <c r="E152" s="165"/>
      <c r="F152" s="51"/>
      <c r="G152" s="51"/>
      <c r="H152" s="51"/>
    </row>
    <row r="153" spans="1:8" s="54" customFormat="1" ht="12.75">
      <c r="A153" s="55"/>
      <c r="B153" s="55"/>
      <c r="C153" s="165"/>
      <c r="D153" s="169"/>
      <c r="E153" s="165"/>
      <c r="F153" s="51"/>
      <c r="G153" s="51"/>
      <c r="H153" s="51"/>
    </row>
    <row r="154" spans="1:8" s="54" customFormat="1" ht="12.75">
      <c r="A154" s="55"/>
      <c r="B154" s="55"/>
      <c r="C154" s="165"/>
      <c r="D154" s="169"/>
      <c r="E154" s="165"/>
      <c r="F154" s="51"/>
      <c r="G154" s="51"/>
      <c r="H154" s="51"/>
    </row>
    <row r="155" spans="1:8" s="54" customFormat="1" ht="12.75">
      <c r="A155" s="55"/>
      <c r="B155" s="55"/>
      <c r="C155" s="165"/>
      <c r="D155" s="169"/>
      <c r="E155" s="165"/>
      <c r="F155" s="51"/>
      <c r="G155" s="51"/>
      <c r="H155" s="51"/>
    </row>
    <row r="156" spans="1:8" s="54" customFormat="1" ht="12.75">
      <c r="A156" s="55"/>
      <c r="B156" s="55"/>
      <c r="C156" s="165"/>
      <c r="D156" s="169"/>
      <c r="E156" s="165"/>
      <c r="F156" s="51"/>
      <c r="G156" s="51"/>
      <c r="H156" s="51"/>
    </row>
    <row r="157" spans="1:8" s="54" customFormat="1" ht="12.75">
      <c r="A157" s="55"/>
      <c r="B157" s="55"/>
      <c r="C157" s="165"/>
      <c r="D157" s="169"/>
      <c r="E157" s="165"/>
      <c r="F157" s="51"/>
      <c r="G157" s="51"/>
      <c r="H157" s="51"/>
    </row>
    <row r="158" spans="1:8" s="54" customFormat="1" ht="12.75">
      <c r="A158" s="55"/>
      <c r="B158" s="55"/>
      <c r="C158" s="165"/>
      <c r="D158" s="169"/>
      <c r="E158" s="165"/>
      <c r="F158" s="51"/>
      <c r="G158" s="51"/>
      <c r="H158" s="51"/>
    </row>
    <row r="159" spans="1:8" s="54" customFormat="1" ht="12.75">
      <c r="A159" s="55"/>
      <c r="B159" s="55"/>
      <c r="C159" s="165"/>
      <c r="D159" s="169"/>
      <c r="E159" s="165"/>
      <c r="F159" s="51"/>
      <c r="G159" s="51"/>
      <c r="H159" s="51"/>
    </row>
    <row r="160" spans="1:8" s="54" customFormat="1" ht="12.75">
      <c r="A160" s="55"/>
      <c r="B160" s="55"/>
      <c r="C160" s="165"/>
      <c r="D160" s="169"/>
      <c r="E160" s="165"/>
      <c r="F160" s="51"/>
      <c r="G160" s="51"/>
      <c r="H160" s="51"/>
    </row>
    <row r="161" spans="1:8" s="54" customFormat="1" ht="12.75">
      <c r="A161" s="55"/>
      <c r="B161" s="55"/>
      <c r="C161" s="165"/>
      <c r="D161" s="169"/>
      <c r="E161" s="165"/>
      <c r="F161" s="51"/>
      <c r="G161" s="51"/>
      <c r="H161" s="51"/>
    </row>
    <row r="162" spans="1:8" s="54" customFormat="1" ht="12.75">
      <c r="A162" s="55"/>
      <c r="B162" s="55"/>
      <c r="C162" s="165"/>
      <c r="D162" s="169"/>
      <c r="E162" s="165"/>
      <c r="F162" s="51"/>
      <c r="G162" s="51"/>
      <c r="H162" s="51"/>
    </row>
    <row r="163" spans="1:8" s="54" customFormat="1" ht="12.75">
      <c r="A163" s="55"/>
      <c r="B163" s="55"/>
      <c r="C163" s="165"/>
      <c r="D163" s="169"/>
      <c r="E163" s="165"/>
      <c r="F163" s="51"/>
      <c r="G163" s="51"/>
      <c r="H163" s="51"/>
    </row>
    <row r="164" spans="1:8" s="54" customFormat="1" ht="12.75">
      <c r="A164" s="55"/>
      <c r="B164" s="55"/>
      <c r="C164" s="165"/>
      <c r="D164" s="169"/>
      <c r="E164" s="165"/>
      <c r="F164" s="51"/>
      <c r="G164" s="51"/>
      <c r="H164" s="51"/>
    </row>
    <row r="165" spans="1:8" s="54" customFormat="1" ht="12.75">
      <c r="A165" s="55"/>
      <c r="B165" s="55"/>
      <c r="C165" s="165"/>
      <c r="D165" s="169"/>
      <c r="E165" s="165"/>
      <c r="F165" s="51"/>
      <c r="G165" s="51"/>
      <c r="H165" s="51"/>
    </row>
    <row r="166" spans="1:8" s="54" customFormat="1" ht="12.75">
      <c r="A166" s="55"/>
      <c r="B166" s="55"/>
      <c r="C166" s="165"/>
      <c r="D166" s="169"/>
      <c r="E166" s="165"/>
      <c r="F166" s="51"/>
      <c r="G166" s="51"/>
      <c r="H166" s="51"/>
    </row>
    <row r="167" spans="1:8" s="54" customFormat="1" ht="12.75">
      <c r="A167" s="55"/>
      <c r="B167" s="55"/>
      <c r="C167" s="165"/>
      <c r="D167" s="169"/>
      <c r="E167" s="165"/>
      <c r="F167" s="51"/>
      <c r="G167" s="51"/>
      <c r="H167" s="51"/>
    </row>
  </sheetData>
  <sheetProtection/>
  <mergeCells count="18">
    <mergeCell ref="G12:G13"/>
    <mergeCell ref="H12:H13"/>
    <mergeCell ref="A10:F10"/>
    <mergeCell ref="E7:H7"/>
    <mergeCell ref="E8:H8"/>
    <mergeCell ref="E9:H9"/>
    <mergeCell ref="A12:A13"/>
    <mergeCell ref="B12:B13"/>
    <mergeCell ref="C12:C13"/>
    <mergeCell ref="D12:D13"/>
    <mergeCell ref="E1:H1"/>
    <mergeCell ref="E2:H2"/>
    <mergeCell ref="E3:H3"/>
    <mergeCell ref="E4:H4"/>
    <mergeCell ref="E5:H5"/>
    <mergeCell ref="E6:H6"/>
    <mergeCell ref="E12:E13"/>
    <mergeCell ref="F12:F13"/>
  </mergeCells>
  <conditionalFormatting sqref="A1:IV65536">
    <cfRule type="cellIs" priority="1" dxfId="7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scale="99" r:id="rId1"/>
  <rowBreaks count="1" manualBreakCount="1">
    <brk id="48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H155"/>
  <sheetViews>
    <sheetView tabSelected="1" view="pageBreakPreview" zoomScale="130" zoomScaleSheetLayoutView="130" zoomScalePageLayoutView="0" workbookViewId="0" topLeftCell="A73">
      <selection activeCell="E4" sqref="E4:H4"/>
    </sheetView>
  </sheetViews>
  <sheetFormatPr defaultColWidth="9.00390625" defaultRowHeight="12.75"/>
  <cols>
    <col min="1" max="1" width="4.00390625" style="51" customWidth="1"/>
    <col min="2" max="2" width="44.75390625" style="51" customWidth="1"/>
    <col min="3" max="3" width="8.375" style="52" customWidth="1"/>
    <col min="4" max="4" width="4.625" style="54" customWidth="1"/>
    <col min="5" max="5" width="5.00390625" style="51" customWidth="1"/>
    <col min="6" max="6" width="7.75390625" style="51" customWidth="1"/>
    <col min="7" max="7" width="6.00390625" style="51" customWidth="1"/>
    <col min="8" max="8" width="7.625" style="51" customWidth="1"/>
    <col min="9" max="16384" width="9.125" style="51" customWidth="1"/>
  </cols>
  <sheetData>
    <row r="1" spans="5:8" ht="12.75">
      <c r="E1" s="247" t="s">
        <v>396</v>
      </c>
      <c r="F1" s="247"/>
      <c r="G1" s="247"/>
      <c r="H1" s="247"/>
    </row>
    <row r="2" spans="5:8" ht="12.75">
      <c r="E2" s="314" t="s">
        <v>165</v>
      </c>
      <c r="F2" s="314"/>
      <c r="G2" s="314"/>
      <c r="H2" s="314"/>
    </row>
    <row r="3" spans="5:8" ht="12.75">
      <c r="E3" s="314" t="s">
        <v>164</v>
      </c>
      <c r="F3" s="314"/>
      <c r="G3" s="314"/>
      <c r="H3" s="314"/>
    </row>
    <row r="4" spans="5:8" ht="12.75">
      <c r="E4" s="249" t="s">
        <v>403</v>
      </c>
      <c r="F4" s="249"/>
      <c r="G4" s="249"/>
      <c r="H4" s="249"/>
    </row>
    <row r="5" spans="5:8" ht="15.75">
      <c r="E5" s="252"/>
      <c r="F5" s="252"/>
      <c r="G5" s="252"/>
      <c r="H5" s="252"/>
    </row>
    <row r="6" spans="3:8" ht="12.75" customHeight="1">
      <c r="C6" s="147"/>
      <c r="D6" s="147"/>
      <c r="E6" s="247" t="s">
        <v>393</v>
      </c>
      <c r="F6" s="247"/>
      <c r="G6" s="247"/>
      <c r="H6" s="247"/>
    </row>
    <row r="7" spans="3:8" ht="12.75" customHeight="1">
      <c r="C7" s="3"/>
      <c r="D7" s="3"/>
      <c r="E7" s="314" t="s">
        <v>165</v>
      </c>
      <c r="F7" s="314"/>
      <c r="G7" s="314"/>
      <c r="H7" s="314"/>
    </row>
    <row r="8" spans="3:8" ht="10.5" customHeight="1">
      <c r="C8" s="3"/>
      <c r="D8" s="3"/>
      <c r="E8" s="314" t="s">
        <v>164</v>
      </c>
      <c r="F8" s="314"/>
      <c r="G8" s="314"/>
      <c r="H8" s="314"/>
    </row>
    <row r="9" spans="3:8" ht="12.75" customHeight="1">
      <c r="C9" s="3"/>
      <c r="D9" s="3"/>
      <c r="E9" s="249" t="s">
        <v>289</v>
      </c>
      <c r="F9" s="249"/>
      <c r="G9" s="249"/>
      <c r="H9" s="249"/>
    </row>
    <row r="10" spans="3:6" ht="12.75">
      <c r="C10" s="318"/>
      <c r="D10" s="318"/>
      <c r="E10" s="318"/>
      <c r="F10" s="318"/>
    </row>
    <row r="11" spans="1:6" ht="90.75" customHeight="1">
      <c r="A11" s="308" t="s">
        <v>325</v>
      </c>
      <c r="B11" s="308"/>
      <c r="C11" s="308"/>
      <c r="D11" s="308"/>
      <c r="E11" s="308"/>
      <c r="F11" s="308"/>
    </row>
    <row r="12" spans="1:5" ht="12.75">
      <c r="A12" s="55"/>
      <c r="B12" s="55"/>
      <c r="C12" s="56"/>
      <c r="E12" s="55"/>
    </row>
    <row r="13" spans="1:8" s="57" customFormat="1" ht="22.5" customHeight="1">
      <c r="A13" s="316" t="s">
        <v>13</v>
      </c>
      <c r="B13" s="251" t="s">
        <v>115</v>
      </c>
      <c r="C13" s="316" t="s">
        <v>146</v>
      </c>
      <c r="D13" s="316" t="s">
        <v>147</v>
      </c>
      <c r="E13" s="316" t="s">
        <v>145</v>
      </c>
      <c r="F13" s="251" t="s">
        <v>117</v>
      </c>
      <c r="G13" s="251" t="s">
        <v>373</v>
      </c>
      <c r="H13" s="251" t="s">
        <v>374</v>
      </c>
    </row>
    <row r="14" spans="1:8" s="57" customFormat="1" ht="24.75" customHeight="1">
      <c r="A14" s="317"/>
      <c r="B14" s="251"/>
      <c r="C14" s="317"/>
      <c r="D14" s="317"/>
      <c r="E14" s="317"/>
      <c r="F14" s="251"/>
      <c r="G14" s="251"/>
      <c r="H14" s="251"/>
    </row>
    <row r="15" spans="1:8" ht="51" customHeight="1">
      <c r="A15" s="98">
        <v>1</v>
      </c>
      <c r="B15" s="188" t="s">
        <v>319</v>
      </c>
      <c r="C15" s="58" t="s">
        <v>263</v>
      </c>
      <c r="D15" s="58"/>
      <c r="E15" s="58"/>
      <c r="F15" s="189">
        <f>F16+F23+F33</f>
        <v>679.4699999999999</v>
      </c>
      <c r="G15" s="189">
        <f>G16+G23+G33</f>
        <v>33.68</v>
      </c>
      <c r="H15" s="189">
        <f>H16+H23+H33</f>
        <v>713.15</v>
      </c>
    </row>
    <row r="16" spans="1:8" ht="25.5" customHeight="1">
      <c r="A16" s="98">
        <f>A15+1</f>
        <v>2</v>
      </c>
      <c r="B16" s="99" t="s">
        <v>274</v>
      </c>
      <c r="C16" s="125" t="s">
        <v>275</v>
      </c>
      <c r="D16" s="58" t="s">
        <v>187</v>
      </c>
      <c r="E16" s="125" t="s">
        <v>159</v>
      </c>
      <c r="F16" s="135">
        <f>F17+F20</f>
        <v>284.2</v>
      </c>
      <c r="G16" s="135">
        <f>G17+G20</f>
        <v>52.18</v>
      </c>
      <c r="H16" s="135">
        <f>H17+H20</f>
        <v>336.38</v>
      </c>
    </row>
    <row r="17" spans="1:8" ht="60.75" customHeight="1">
      <c r="A17" s="98">
        <f aca="true" t="shared" si="0" ref="A17:A74">A16+1</f>
        <v>3</v>
      </c>
      <c r="B17" s="188" t="s">
        <v>320</v>
      </c>
      <c r="C17" s="58" t="s">
        <v>277</v>
      </c>
      <c r="D17" s="58"/>
      <c r="E17" s="58" t="s">
        <v>159</v>
      </c>
      <c r="F17" s="135">
        <f aca="true" t="shared" si="1" ref="F17:H18">F18</f>
        <v>284.2</v>
      </c>
      <c r="G17" s="135">
        <f t="shared" si="1"/>
        <v>0</v>
      </c>
      <c r="H17" s="135">
        <f t="shared" si="1"/>
        <v>284.2</v>
      </c>
    </row>
    <row r="18" spans="1:8" ht="25.5">
      <c r="A18" s="98">
        <f t="shared" si="0"/>
        <v>4</v>
      </c>
      <c r="B18" s="94" t="s">
        <v>179</v>
      </c>
      <c r="C18" s="58" t="s">
        <v>277</v>
      </c>
      <c r="D18" s="58" t="s">
        <v>194</v>
      </c>
      <c r="E18" s="58" t="s">
        <v>159</v>
      </c>
      <c r="F18" s="135">
        <f t="shared" si="1"/>
        <v>284.2</v>
      </c>
      <c r="G18" s="135">
        <f t="shared" si="1"/>
        <v>0</v>
      </c>
      <c r="H18" s="135">
        <f t="shared" si="1"/>
        <v>284.2</v>
      </c>
    </row>
    <row r="19" spans="1:8" ht="38.25">
      <c r="A19" s="98">
        <f t="shared" si="0"/>
        <v>5</v>
      </c>
      <c r="B19" s="99" t="s">
        <v>180</v>
      </c>
      <c r="C19" s="121" t="s">
        <v>277</v>
      </c>
      <c r="D19" s="121" t="s">
        <v>169</v>
      </c>
      <c r="E19" s="58" t="s">
        <v>159</v>
      </c>
      <c r="F19" s="135">
        <v>284.2</v>
      </c>
      <c r="G19" s="135"/>
      <c r="H19" s="135">
        <f>F19+G19</f>
        <v>284.2</v>
      </c>
    </row>
    <row r="20" spans="1:8" ht="102">
      <c r="A20" s="98">
        <f t="shared" si="0"/>
        <v>6</v>
      </c>
      <c r="B20" s="188" t="s">
        <v>0</v>
      </c>
      <c r="C20" s="58" t="s">
        <v>1</v>
      </c>
      <c r="D20" s="58"/>
      <c r="E20" s="58" t="s">
        <v>159</v>
      </c>
      <c r="F20" s="120">
        <f aca="true" t="shared" si="2" ref="F20:H21">F21</f>
        <v>0</v>
      </c>
      <c r="G20" s="120">
        <f t="shared" si="2"/>
        <v>52.18</v>
      </c>
      <c r="H20" s="120">
        <f t="shared" si="2"/>
        <v>52.18</v>
      </c>
    </row>
    <row r="21" spans="1:8" ht="25.5">
      <c r="A21" s="98">
        <f t="shared" si="0"/>
        <v>7</v>
      </c>
      <c r="B21" s="94" t="s">
        <v>179</v>
      </c>
      <c r="C21" s="58" t="s">
        <v>1</v>
      </c>
      <c r="D21" s="58" t="s">
        <v>194</v>
      </c>
      <c r="E21" s="58" t="s">
        <v>159</v>
      </c>
      <c r="F21" s="120">
        <f t="shared" si="2"/>
        <v>0</v>
      </c>
      <c r="G21" s="120">
        <f t="shared" si="2"/>
        <v>52.18</v>
      </c>
      <c r="H21" s="120">
        <f t="shared" si="2"/>
        <v>52.18</v>
      </c>
    </row>
    <row r="22" spans="1:8" ht="38.25">
      <c r="A22" s="98">
        <f t="shared" si="0"/>
        <v>8</v>
      </c>
      <c r="B22" s="94" t="s">
        <v>180</v>
      </c>
      <c r="C22" s="58" t="s">
        <v>1</v>
      </c>
      <c r="D22" s="58" t="s">
        <v>169</v>
      </c>
      <c r="E22" s="58" t="s">
        <v>159</v>
      </c>
      <c r="F22" s="120"/>
      <c r="G22" s="120">
        <v>52.18</v>
      </c>
      <c r="H22" s="120">
        <f>F22+G22</f>
        <v>52.18</v>
      </c>
    </row>
    <row r="23" spans="1:8" ht="25.5">
      <c r="A23" s="98">
        <f t="shared" si="0"/>
        <v>9</v>
      </c>
      <c r="B23" s="188" t="s">
        <v>270</v>
      </c>
      <c r="C23" s="58" t="s">
        <v>271</v>
      </c>
      <c r="D23" s="58"/>
      <c r="E23" s="58" t="s">
        <v>161</v>
      </c>
      <c r="F23" s="135">
        <f>F27+F24+F30</f>
        <v>181.48999999999998</v>
      </c>
      <c r="G23" s="135">
        <f>G27+G24+G30</f>
        <v>0</v>
      </c>
      <c r="H23" s="135">
        <f>H27+H24+H30</f>
        <v>181.48999999999998</v>
      </c>
    </row>
    <row r="24" spans="1:8" ht="45" customHeight="1">
      <c r="A24" s="98">
        <f t="shared" si="0"/>
        <v>10</v>
      </c>
      <c r="B24" s="94" t="str">
        <f>'прил 9 ВЕДОМ 2014'!B22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24" s="125" t="s">
        <v>383</v>
      </c>
      <c r="D24" s="125"/>
      <c r="E24" s="125" t="s">
        <v>161</v>
      </c>
      <c r="F24" s="126">
        <f aca="true" t="shared" si="3" ref="F24:H25">F25</f>
        <v>35.5</v>
      </c>
      <c r="G24" s="126">
        <f t="shared" si="3"/>
        <v>0</v>
      </c>
      <c r="H24" s="126">
        <f t="shared" si="3"/>
        <v>35.5</v>
      </c>
    </row>
    <row r="25" spans="1:8" ht="25.5">
      <c r="A25" s="98">
        <f t="shared" si="0"/>
        <v>11</v>
      </c>
      <c r="B25" s="94" t="str">
        <f>'прил 9 ВЕДОМ 2014'!B23</f>
        <v>Непрограммные расходы органов местного самоуправления  Разъезженского сельсовета</v>
      </c>
      <c r="C25" s="125" t="s">
        <v>383</v>
      </c>
      <c r="D25" s="125" t="s">
        <v>194</v>
      </c>
      <c r="E25" s="125" t="s">
        <v>161</v>
      </c>
      <c r="F25" s="126">
        <f t="shared" si="3"/>
        <v>35.5</v>
      </c>
      <c r="G25" s="126">
        <f t="shared" si="3"/>
        <v>0</v>
      </c>
      <c r="H25" s="126">
        <f t="shared" si="3"/>
        <v>35.5</v>
      </c>
    </row>
    <row r="26" spans="1:8" ht="25.5">
      <c r="A26" s="98">
        <f t="shared" si="0"/>
        <v>12</v>
      </c>
      <c r="B26" s="94" t="str">
        <f>'прил 9 ВЕДОМ 2014'!B24</f>
        <v>Функционирование администрации Разъезженского сельсовета</v>
      </c>
      <c r="C26" s="125" t="s">
        <v>383</v>
      </c>
      <c r="D26" s="125" t="s">
        <v>169</v>
      </c>
      <c r="E26" s="125" t="s">
        <v>161</v>
      </c>
      <c r="F26" s="126">
        <v>35.5</v>
      </c>
      <c r="G26" s="126"/>
      <c r="H26" s="120">
        <f>F26+G26</f>
        <v>35.5</v>
      </c>
    </row>
    <row r="27" spans="1:8" ht="63" customHeight="1">
      <c r="A27" s="98">
        <f t="shared" si="0"/>
        <v>13</v>
      </c>
      <c r="B27" s="94" t="s">
        <v>321</v>
      </c>
      <c r="C27" s="58" t="s">
        <v>273</v>
      </c>
      <c r="D27" s="58"/>
      <c r="E27" s="58" t="s">
        <v>161</v>
      </c>
      <c r="F27" s="135">
        <f aca="true" t="shared" si="4" ref="F27:H28">F28</f>
        <v>145.95</v>
      </c>
      <c r="G27" s="135">
        <f t="shared" si="4"/>
        <v>0</v>
      </c>
      <c r="H27" s="135">
        <f t="shared" si="4"/>
        <v>145.95</v>
      </c>
    </row>
    <row r="28" spans="1:8" ht="25.5" customHeight="1">
      <c r="A28" s="98">
        <f t="shared" si="0"/>
        <v>14</v>
      </c>
      <c r="B28" s="94" t="s">
        <v>179</v>
      </c>
      <c r="C28" s="58" t="s">
        <v>273</v>
      </c>
      <c r="D28" s="58" t="s">
        <v>194</v>
      </c>
      <c r="E28" s="58" t="s">
        <v>161</v>
      </c>
      <c r="F28" s="135">
        <f t="shared" si="4"/>
        <v>145.95</v>
      </c>
      <c r="G28" s="135">
        <f t="shared" si="4"/>
        <v>0</v>
      </c>
      <c r="H28" s="135">
        <f t="shared" si="4"/>
        <v>145.95</v>
      </c>
    </row>
    <row r="29" spans="1:8" ht="38.25">
      <c r="A29" s="98">
        <f t="shared" si="0"/>
        <v>15</v>
      </c>
      <c r="B29" s="94" t="s">
        <v>180</v>
      </c>
      <c r="C29" s="58" t="s">
        <v>273</v>
      </c>
      <c r="D29" s="58" t="s">
        <v>169</v>
      </c>
      <c r="E29" s="58" t="s">
        <v>161</v>
      </c>
      <c r="F29" s="120">
        <v>145.95</v>
      </c>
      <c r="G29" s="120"/>
      <c r="H29" s="135">
        <f>F29+G29</f>
        <v>145.95</v>
      </c>
    </row>
    <row r="30" spans="1:8" ht="114.75">
      <c r="A30" s="98">
        <f t="shared" si="0"/>
        <v>16</v>
      </c>
      <c r="B30" s="190" t="s">
        <v>384</v>
      </c>
      <c r="C30" s="125" t="s">
        <v>385</v>
      </c>
      <c r="D30" s="125"/>
      <c r="E30" s="58" t="s">
        <v>161</v>
      </c>
      <c r="F30" s="126">
        <f aca="true" t="shared" si="5" ref="F30:H31">F31</f>
        <v>0.04</v>
      </c>
      <c r="G30" s="126">
        <f t="shared" si="5"/>
        <v>0</v>
      </c>
      <c r="H30" s="126">
        <f t="shared" si="5"/>
        <v>0.04</v>
      </c>
    </row>
    <row r="31" spans="1:8" ht="25.5">
      <c r="A31" s="98">
        <f t="shared" si="0"/>
        <v>17</v>
      </c>
      <c r="B31" s="99" t="s">
        <v>179</v>
      </c>
      <c r="C31" s="125" t="s">
        <v>385</v>
      </c>
      <c r="D31" s="125" t="s">
        <v>194</v>
      </c>
      <c r="E31" s="58" t="s">
        <v>161</v>
      </c>
      <c r="F31" s="126">
        <f t="shared" si="5"/>
        <v>0.04</v>
      </c>
      <c r="G31" s="126">
        <f t="shared" si="5"/>
        <v>0</v>
      </c>
      <c r="H31" s="126">
        <f t="shared" si="5"/>
        <v>0.04</v>
      </c>
    </row>
    <row r="32" spans="1:8" ht="38.25">
      <c r="A32" s="98">
        <f t="shared" si="0"/>
        <v>18</v>
      </c>
      <c r="B32" s="190" t="s">
        <v>180</v>
      </c>
      <c r="C32" s="125" t="s">
        <v>385</v>
      </c>
      <c r="D32" s="125" t="s">
        <v>169</v>
      </c>
      <c r="E32" s="58" t="s">
        <v>161</v>
      </c>
      <c r="F32" s="126">
        <v>0.04</v>
      </c>
      <c r="G32" s="126"/>
      <c r="H32" s="120">
        <f>F32+G32</f>
        <v>0.04</v>
      </c>
    </row>
    <row r="33" spans="1:8" ht="26.25" customHeight="1">
      <c r="A33" s="98">
        <f t="shared" si="0"/>
        <v>19</v>
      </c>
      <c r="B33" s="188" t="s">
        <v>264</v>
      </c>
      <c r="C33" s="58" t="s">
        <v>265</v>
      </c>
      <c r="D33" s="58"/>
      <c r="E33" s="58"/>
      <c r="F33" s="120">
        <f>F34+F37+F42</f>
        <v>213.78</v>
      </c>
      <c r="G33" s="120">
        <f>G34+G37+G42</f>
        <v>-18.5</v>
      </c>
      <c r="H33" s="120">
        <f>H34+H37+H42</f>
        <v>195.28</v>
      </c>
    </row>
    <row r="34" spans="1:8" ht="88.5" customHeight="1">
      <c r="A34" s="98">
        <f t="shared" si="0"/>
        <v>20</v>
      </c>
      <c r="B34" s="188" t="s">
        <v>322</v>
      </c>
      <c r="C34" s="58" t="s">
        <v>278</v>
      </c>
      <c r="D34" s="61"/>
      <c r="E34" s="58" t="s">
        <v>160</v>
      </c>
      <c r="F34" s="120">
        <f aca="true" t="shared" si="6" ref="F34:H35">F35</f>
        <v>25</v>
      </c>
      <c r="G34" s="120">
        <f t="shared" si="6"/>
        <v>0</v>
      </c>
      <c r="H34" s="120">
        <f t="shared" si="6"/>
        <v>25</v>
      </c>
    </row>
    <row r="35" spans="1:8" s="68" customFormat="1" ht="26.25" customHeight="1">
      <c r="A35" s="98">
        <f t="shared" si="0"/>
        <v>21</v>
      </c>
      <c r="B35" s="94" t="s">
        <v>179</v>
      </c>
      <c r="C35" s="58" t="s">
        <v>278</v>
      </c>
      <c r="D35" s="58" t="s">
        <v>194</v>
      </c>
      <c r="E35" s="58" t="s">
        <v>160</v>
      </c>
      <c r="F35" s="120">
        <f t="shared" si="6"/>
        <v>25</v>
      </c>
      <c r="G35" s="120">
        <f t="shared" si="6"/>
        <v>0</v>
      </c>
      <c r="H35" s="120">
        <f t="shared" si="6"/>
        <v>25</v>
      </c>
    </row>
    <row r="36" spans="1:8" ht="26.25" customHeight="1">
      <c r="A36" s="98">
        <f t="shared" si="0"/>
        <v>22</v>
      </c>
      <c r="B36" s="94" t="s">
        <v>180</v>
      </c>
      <c r="C36" s="58" t="s">
        <v>278</v>
      </c>
      <c r="D36" s="58" t="s">
        <v>169</v>
      </c>
      <c r="E36" s="58" t="s">
        <v>160</v>
      </c>
      <c r="F36" s="135">
        <v>25</v>
      </c>
      <c r="G36" s="135"/>
      <c r="H36" s="135">
        <f>F36+G36</f>
        <v>25</v>
      </c>
    </row>
    <row r="37" spans="1:8" ht="73.5" customHeight="1">
      <c r="A37" s="98">
        <f t="shared" si="0"/>
        <v>23</v>
      </c>
      <c r="B37" s="188" t="s">
        <v>323</v>
      </c>
      <c r="C37" s="58" t="s">
        <v>266</v>
      </c>
      <c r="D37" s="58"/>
      <c r="E37" s="58" t="s">
        <v>158</v>
      </c>
      <c r="F37" s="135">
        <f>F38+F40</f>
        <v>185.78</v>
      </c>
      <c r="G37" s="135">
        <f>G38+G40</f>
        <v>-18.5</v>
      </c>
      <c r="H37" s="135">
        <f>H38+H40</f>
        <v>167.28</v>
      </c>
    </row>
    <row r="38" spans="1:8" ht="53.25" customHeight="1">
      <c r="A38" s="98">
        <f t="shared" si="0"/>
        <v>24</v>
      </c>
      <c r="B38" s="94" t="s">
        <v>175</v>
      </c>
      <c r="C38" s="58" t="s">
        <v>266</v>
      </c>
      <c r="D38" s="58" t="s">
        <v>190</v>
      </c>
      <c r="E38" s="58" t="s">
        <v>158</v>
      </c>
      <c r="F38" s="135">
        <f>F39</f>
        <v>47.41</v>
      </c>
      <c r="G38" s="135">
        <f>G39</f>
        <v>0</v>
      </c>
      <c r="H38" s="135">
        <f>H39</f>
        <v>47.41</v>
      </c>
    </row>
    <row r="39" spans="1:8" s="62" customFormat="1" ht="26.25" customHeight="1">
      <c r="A39" s="98">
        <f t="shared" si="0"/>
        <v>25</v>
      </c>
      <c r="B39" s="94" t="s">
        <v>176</v>
      </c>
      <c r="C39" s="58" t="s">
        <v>266</v>
      </c>
      <c r="D39" s="58" t="s">
        <v>73</v>
      </c>
      <c r="E39" s="58" t="s">
        <v>158</v>
      </c>
      <c r="F39" s="135">
        <v>47.41</v>
      </c>
      <c r="G39" s="135"/>
      <c r="H39" s="135">
        <f>F39+G39</f>
        <v>47.41</v>
      </c>
    </row>
    <row r="40" spans="1:8" ht="25.5">
      <c r="A40" s="98">
        <f t="shared" si="0"/>
        <v>26</v>
      </c>
      <c r="B40" s="94" t="s">
        <v>179</v>
      </c>
      <c r="C40" s="58" t="s">
        <v>266</v>
      </c>
      <c r="D40" s="58" t="s">
        <v>194</v>
      </c>
      <c r="E40" s="58" t="s">
        <v>158</v>
      </c>
      <c r="F40" s="135">
        <f>F41</f>
        <v>138.37</v>
      </c>
      <c r="G40" s="135">
        <f>G41</f>
        <v>-18.5</v>
      </c>
      <c r="H40" s="135">
        <f>H41</f>
        <v>119.87</v>
      </c>
    </row>
    <row r="41" spans="1:8" s="67" customFormat="1" ht="38.25">
      <c r="A41" s="98">
        <f t="shared" si="0"/>
        <v>27</v>
      </c>
      <c r="B41" s="94" t="s">
        <v>180</v>
      </c>
      <c r="C41" s="58" t="s">
        <v>266</v>
      </c>
      <c r="D41" s="58" t="s">
        <v>169</v>
      </c>
      <c r="E41" s="58" t="s">
        <v>158</v>
      </c>
      <c r="F41" s="135">
        <v>138.37</v>
      </c>
      <c r="G41" s="135">
        <v>-18.5</v>
      </c>
      <c r="H41" s="135">
        <f>F41+G41</f>
        <v>119.87</v>
      </c>
    </row>
    <row r="42" spans="1:8" ht="73.5" customHeight="1">
      <c r="A42" s="98">
        <f t="shared" si="0"/>
        <v>28</v>
      </c>
      <c r="B42" s="188" t="s">
        <v>324</v>
      </c>
      <c r="C42" s="58" t="s">
        <v>279</v>
      </c>
      <c r="D42" s="61"/>
      <c r="E42" s="58" t="s">
        <v>160</v>
      </c>
      <c r="F42" s="135">
        <f aca="true" t="shared" si="7" ref="F42:H43">F43</f>
        <v>3</v>
      </c>
      <c r="G42" s="135">
        <f t="shared" si="7"/>
        <v>0</v>
      </c>
      <c r="H42" s="135">
        <f t="shared" si="7"/>
        <v>3</v>
      </c>
    </row>
    <row r="43" spans="1:8" s="68" customFormat="1" ht="27" customHeight="1">
      <c r="A43" s="98">
        <f t="shared" si="0"/>
        <v>29</v>
      </c>
      <c r="B43" s="134" t="s">
        <v>179</v>
      </c>
      <c r="C43" s="58" t="s">
        <v>279</v>
      </c>
      <c r="D43" s="124" t="s">
        <v>194</v>
      </c>
      <c r="E43" s="58" t="s">
        <v>160</v>
      </c>
      <c r="F43" s="126">
        <f t="shared" si="7"/>
        <v>3</v>
      </c>
      <c r="G43" s="126">
        <f t="shared" si="7"/>
        <v>0</v>
      </c>
      <c r="H43" s="126">
        <f t="shared" si="7"/>
        <v>3</v>
      </c>
    </row>
    <row r="44" spans="1:8" s="68" customFormat="1" ht="29.25" customHeight="1">
      <c r="A44" s="98">
        <f t="shared" si="0"/>
        <v>30</v>
      </c>
      <c r="B44" s="133" t="s">
        <v>180</v>
      </c>
      <c r="C44" s="58" t="s">
        <v>279</v>
      </c>
      <c r="D44" s="125" t="s">
        <v>169</v>
      </c>
      <c r="E44" s="58" t="s">
        <v>160</v>
      </c>
      <c r="F44" s="126">
        <v>3</v>
      </c>
      <c r="G44" s="126"/>
      <c r="H44" s="135">
        <f>F44+G44</f>
        <v>3</v>
      </c>
    </row>
    <row r="45" spans="1:8" s="68" customFormat="1" ht="29.25" customHeight="1">
      <c r="A45" s="98">
        <f t="shared" si="0"/>
        <v>31</v>
      </c>
      <c r="B45" s="133" t="s">
        <v>216</v>
      </c>
      <c r="C45" s="58" t="s">
        <v>208</v>
      </c>
      <c r="D45" s="125" t="s">
        <v>187</v>
      </c>
      <c r="E45" s="58" t="s">
        <v>217</v>
      </c>
      <c r="F45" s="126">
        <f>F50+F46</f>
        <v>1705</v>
      </c>
      <c r="G45" s="126">
        <f>G50+G46</f>
        <v>45</v>
      </c>
      <c r="H45" s="126">
        <f>H50+H46</f>
        <v>1750</v>
      </c>
    </row>
    <row r="46" spans="1:8" s="68" customFormat="1" ht="29.25" customHeight="1">
      <c r="A46" s="98">
        <f t="shared" si="0"/>
        <v>32</v>
      </c>
      <c r="B46" s="94" t="s">
        <v>209</v>
      </c>
      <c r="C46" s="58" t="s">
        <v>2</v>
      </c>
      <c r="D46" s="58" t="s">
        <v>187</v>
      </c>
      <c r="E46" s="58" t="s">
        <v>217</v>
      </c>
      <c r="F46" s="120">
        <f aca="true" t="shared" si="8" ref="F46:H48">F47</f>
        <v>0</v>
      </c>
      <c r="G46" s="120">
        <f t="shared" si="8"/>
        <v>45</v>
      </c>
      <c r="H46" s="120">
        <f t="shared" si="8"/>
        <v>45</v>
      </c>
    </row>
    <row r="47" spans="1:8" s="68" customFormat="1" ht="29.25" customHeight="1">
      <c r="A47" s="98">
        <f t="shared" si="0"/>
        <v>33</v>
      </c>
      <c r="B47" s="94" t="s">
        <v>220</v>
      </c>
      <c r="C47" s="58" t="s">
        <v>3</v>
      </c>
      <c r="D47" s="58" t="s">
        <v>187</v>
      </c>
      <c r="E47" s="58" t="s">
        <v>217</v>
      </c>
      <c r="F47" s="120">
        <f t="shared" si="8"/>
        <v>0</v>
      </c>
      <c r="G47" s="120">
        <f t="shared" si="8"/>
        <v>45</v>
      </c>
      <c r="H47" s="120">
        <f t="shared" si="8"/>
        <v>45</v>
      </c>
    </row>
    <row r="48" spans="1:8" s="68" customFormat="1" ht="29.25" customHeight="1">
      <c r="A48" s="98">
        <f t="shared" si="0"/>
        <v>34</v>
      </c>
      <c r="B48" s="94" t="s">
        <v>212</v>
      </c>
      <c r="C48" s="58" t="s">
        <v>3</v>
      </c>
      <c r="D48" s="58" t="s">
        <v>213</v>
      </c>
      <c r="E48" s="58" t="s">
        <v>217</v>
      </c>
      <c r="F48" s="120">
        <f t="shared" si="8"/>
        <v>0</v>
      </c>
      <c r="G48" s="120">
        <f t="shared" si="8"/>
        <v>45</v>
      </c>
      <c r="H48" s="120">
        <f t="shared" si="8"/>
        <v>45</v>
      </c>
    </row>
    <row r="49" spans="1:8" s="68" customFormat="1" ht="29.25" customHeight="1">
      <c r="A49" s="98">
        <f t="shared" si="0"/>
        <v>35</v>
      </c>
      <c r="B49" s="94" t="s">
        <v>214</v>
      </c>
      <c r="C49" s="58" t="s">
        <v>3</v>
      </c>
      <c r="D49" s="58" t="s">
        <v>215</v>
      </c>
      <c r="E49" s="58" t="s">
        <v>217</v>
      </c>
      <c r="F49" s="120"/>
      <c r="G49" s="120">
        <v>45</v>
      </c>
      <c r="H49" s="120">
        <f>F49+G49</f>
        <v>45</v>
      </c>
    </row>
    <row r="50" spans="1:8" ht="12.75">
      <c r="A50" s="98">
        <f t="shared" si="0"/>
        <v>36</v>
      </c>
      <c r="B50" s="133" t="s">
        <v>209</v>
      </c>
      <c r="C50" s="58" t="s">
        <v>210</v>
      </c>
      <c r="D50" s="125" t="s">
        <v>187</v>
      </c>
      <c r="E50" s="58" t="s">
        <v>217</v>
      </c>
      <c r="F50" s="126">
        <f aca="true" t="shared" si="9" ref="F50:H52">F51</f>
        <v>1705</v>
      </c>
      <c r="G50" s="126">
        <f t="shared" si="9"/>
        <v>0</v>
      </c>
      <c r="H50" s="126">
        <f t="shared" si="9"/>
        <v>1705</v>
      </c>
    </row>
    <row r="51" spans="1:8" ht="51">
      <c r="A51" s="98">
        <f t="shared" si="0"/>
        <v>37</v>
      </c>
      <c r="B51" s="99" t="s">
        <v>220</v>
      </c>
      <c r="C51" s="125" t="s">
        <v>211</v>
      </c>
      <c r="D51" s="125" t="s">
        <v>187</v>
      </c>
      <c r="E51" s="125" t="s">
        <v>217</v>
      </c>
      <c r="F51" s="126">
        <f t="shared" si="9"/>
        <v>1705</v>
      </c>
      <c r="G51" s="126">
        <f t="shared" si="9"/>
        <v>0</v>
      </c>
      <c r="H51" s="126">
        <f t="shared" si="9"/>
        <v>1705</v>
      </c>
    </row>
    <row r="52" spans="1:8" ht="38.25">
      <c r="A52" s="98">
        <f t="shared" si="0"/>
        <v>38</v>
      </c>
      <c r="B52" s="99" t="s">
        <v>212</v>
      </c>
      <c r="C52" s="125" t="s">
        <v>211</v>
      </c>
      <c r="D52" s="125" t="s">
        <v>213</v>
      </c>
      <c r="E52" s="125" t="s">
        <v>217</v>
      </c>
      <c r="F52" s="126">
        <f t="shared" si="9"/>
        <v>1705</v>
      </c>
      <c r="G52" s="126">
        <f t="shared" si="9"/>
        <v>0</v>
      </c>
      <c r="H52" s="126">
        <f t="shared" si="9"/>
        <v>1705</v>
      </c>
    </row>
    <row r="53" spans="1:8" ht="12.75">
      <c r="A53" s="98">
        <f t="shared" si="0"/>
        <v>39</v>
      </c>
      <c r="B53" s="99" t="s">
        <v>214</v>
      </c>
      <c r="C53" s="125" t="s">
        <v>211</v>
      </c>
      <c r="D53" s="58" t="s">
        <v>215</v>
      </c>
      <c r="E53" s="58" t="s">
        <v>217</v>
      </c>
      <c r="F53" s="120">
        <v>1705</v>
      </c>
      <c r="G53" s="120"/>
      <c r="H53" s="135">
        <f>F53+G53</f>
        <v>1705</v>
      </c>
    </row>
    <row r="54" spans="1:8" ht="30" customHeight="1">
      <c r="A54" s="98">
        <f t="shared" si="0"/>
        <v>40</v>
      </c>
      <c r="B54" s="134" t="s">
        <v>254</v>
      </c>
      <c r="C54" s="125" t="s">
        <v>186</v>
      </c>
      <c r="D54" s="58"/>
      <c r="E54" s="58"/>
      <c r="F54" s="189">
        <f>F55</f>
        <v>2597.63</v>
      </c>
      <c r="G54" s="189">
        <f>G55</f>
        <v>0</v>
      </c>
      <c r="H54" s="189">
        <f>H55</f>
        <v>2597.63</v>
      </c>
    </row>
    <row r="55" spans="1:8" s="68" customFormat="1" ht="25.5">
      <c r="A55" s="98">
        <f t="shared" si="0"/>
        <v>41</v>
      </c>
      <c r="B55" s="99" t="s">
        <v>255</v>
      </c>
      <c r="C55" s="125" t="s">
        <v>188</v>
      </c>
      <c r="D55" s="58"/>
      <c r="E55" s="58"/>
      <c r="F55" s="85">
        <v>2597.63</v>
      </c>
      <c r="G55" s="85"/>
      <c r="H55" s="135">
        <f>F55+G55</f>
        <v>2597.63</v>
      </c>
    </row>
    <row r="56" spans="1:8" ht="54" customHeight="1">
      <c r="A56" s="98">
        <f t="shared" si="0"/>
        <v>42</v>
      </c>
      <c r="B56" s="94" t="s">
        <v>316</v>
      </c>
      <c r="C56" s="125" t="s">
        <v>200</v>
      </c>
      <c r="D56" s="58" t="s">
        <v>187</v>
      </c>
      <c r="E56" s="58" t="s">
        <v>202</v>
      </c>
      <c r="F56" s="120">
        <f>F57+F59</f>
        <v>66.2</v>
      </c>
      <c r="G56" s="120">
        <f>G57+G59</f>
        <v>0</v>
      </c>
      <c r="H56" s="120">
        <f>H57+H59</f>
        <v>66.2</v>
      </c>
    </row>
    <row r="57" spans="1:8" ht="51.75" customHeight="1">
      <c r="A57" s="98">
        <f t="shared" si="0"/>
        <v>43</v>
      </c>
      <c r="B57" s="94" t="s">
        <v>175</v>
      </c>
      <c r="C57" s="58" t="s">
        <v>200</v>
      </c>
      <c r="D57" s="58" t="s">
        <v>190</v>
      </c>
      <c r="E57" s="58" t="s">
        <v>202</v>
      </c>
      <c r="F57" s="120">
        <f>F58</f>
        <v>59.24</v>
      </c>
      <c r="G57" s="120">
        <f>G58</f>
        <v>0</v>
      </c>
      <c r="H57" s="120">
        <f>H58</f>
        <v>59.24</v>
      </c>
    </row>
    <row r="58" spans="1:8" ht="25.5" customHeight="1">
      <c r="A58" s="98">
        <f t="shared" si="0"/>
        <v>44</v>
      </c>
      <c r="B58" s="94" t="s">
        <v>176</v>
      </c>
      <c r="C58" s="58" t="s">
        <v>200</v>
      </c>
      <c r="D58" s="58" t="s">
        <v>73</v>
      </c>
      <c r="E58" s="58" t="s">
        <v>202</v>
      </c>
      <c r="F58" s="135">
        <v>59.24</v>
      </c>
      <c r="G58" s="135"/>
      <c r="H58" s="135">
        <f>F58+G58</f>
        <v>59.24</v>
      </c>
    </row>
    <row r="59" spans="1:8" ht="25.5" customHeight="1">
      <c r="A59" s="98">
        <f t="shared" si="0"/>
        <v>45</v>
      </c>
      <c r="B59" s="94" t="s">
        <v>179</v>
      </c>
      <c r="C59" s="58" t="s">
        <v>200</v>
      </c>
      <c r="D59" s="58" t="s">
        <v>194</v>
      </c>
      <c r="E59" s="58" t="s">
        <v>202</v>
      </c>
      <c r="F59" s="135">
        <f>F60</f>
        <v>6.96</v>
      </c>
      <c r="G59" s="135">
        <f>G60</f>
        <v>0</v>
      </c>
      <c r="H59" s="135">
        <f>H60</f>
        <v>6.96</v>
      </c>
    </row>
    <row r="60" spans="1:8" s="68" customFormat="1" ht="25.5" customHeight="1">
      <c r="A60" s="98">
        <f t="shared" si="0"/>
        <v>46</v>
      </c>
      <c r="B60" s="94" t="s">
        <v>180</v>
      </c>
      <c r="C60" s="58" t="s">
        <v>200</v>
      </c>
      <c r="D60" s="58" t="s">
        <v>169</v>
      </c>
      <c r="E60" s="58" t="s">
        <v>202</v>
      </c>
      <c r="F60" s="135">
        <v>6.96</v>
      </c>
      <c r="G60" s="135"/>
      <c r="H60" s="135">
        <f>F60+G60</f>
        <v>6.96</v>
      </c>
    </row>
    <row r="61" spans="1:8" ht="26.25" customHeight="1">
      <c r="A61" s="98">
        <f t="shared" si="0"/>
        <v>47</v>
      </c>
      <c r="B61" s="94" t="s">
        <v>258</v>
      </c>
      <c r="C61" s="58" t="s">
        <v>196</v>
      </c>
      <c r="D61" s="58" t="s">
        <v>187</v>
      </c>
      <c r="E61" s="58" t="s">
        <v>193</v>
      </c>
      <c r="F61" s="135">
        <f aca="true" t="shared" si="10" ref="F61:H62">F62</f>
        <v>2.4</v>
      </c>
      <c r="G61" s="135">
        <f t="shared" si="10"/>
        <v>0</v>
      </c>
      <c r="H61" s="135">
        <f t="shared" si="10"/>
        <v>2.4</v>
      </c>
    </row>
    <row r="62" spans="1:8" ht="24" customHeight="1">
      <c r="A62" s="98">
        <f t="shared" si="0"/>
        <v>48</v>
      </c>
      <c r="B62" s="94" t="s">
        <v>179</v>
      </c>
      <c r="C62" s="58" t="s">
        <v>196</v>
      </c>
      <c r="D62" s="58" t="s">
        <v>194</v>
      </c>
      <c r="E62" s="58" t="s">
        <v>193</v>
      </c>
      <c r="F62" s="135">
        <f t="shared" si="10"/>
        <v>2.4</v>
      </c>
      <c r="G62" s="135">
        <f t="shared" si="10"/>
        <v>0</v>
      </c>
      <c r="H62" s="135">
        <f t="shared" si="10"/>
        <v>2.4</v>
      </c>
    </row>
    <row r="63" spans="1:8" ht="26.25" customHeight="1">
      <c r="A63" s="98">
        <f t="shared" si="0"/>
        <v>49</v>
      </c>
      <c r="B63" s="94" t="s">
        <v>180</v>
      </c>
      <c r="C63" s="58" t="s">
        <v>196</v>
      </c>
      <c r="D63" s="58" t="s">
        <v>169</v>
      </c>
      <c r="E63" s="58" t="s">
        <v>193</v>
      </c>
      <c r="F63" s="135">
        <v>2.4</v>
      </c>
      <c r="G63" s="135"/>
      <c r="H63" s="135">
        <f>F63+G63</f>
        <v>2.4</v>
      </c>
    </row>
    <row r="64" spans="1:8" ht="26.25" customHeight="1">
      <c r="A64" s="98">
        <f t="shared" si="0"/>
        <v>50</v>
      </c>
      <c r="B64" s="94" t="s">
        <v>174</v>
      </c>
      <c r="C64" s="58" t="s">
        <v>189</v>
      </c>
      <c r="D64" s="58" t="s">
        <v>187</v>
      </c>
      <c r="E64" s="58" t="s">
        <v>192</v>
      </c>
      <c r="F64" s="135">
        <f aca="true" t="shared" si="11" ref="F64:H65">F65</f>
        <v>466.82</v>
      </c>
      <c r="G64" s="135">
        <f t="shared" si="11"/>
        <v>0</v>
      </c>
      <c r="H64" s="135">
        <f t="shared" si="11"/>
        <v>466.82</v>
      </c>
    </row>
    <row r="65" spans="1:8" ht="54.75" customHeight="1">
      <c r="A65" s="98">
        <f t="shared" si="0"/>
        <v>51</v>
      </c>
      <c r="B65" s="94" t="s">
        <v>175</v>
      </c>
      <c r="C65" s="58" t="s">
        <v>189</v>
      </c>
      <c r="D65" s="58" t="s">
        <v>190</v>
      </c>
      <c r="E65" s="58" t="s">
        <v>192</v>
      </c>
      <c r="F65" s="135">
        <f t="shared" si="11"/>
        <v>466.82</v>
      </c>
      <c r="G65" s="135">
        <f t="shared" si="11"/>
        <v>0</v>
      </c>
      <c r="H65" s="135">
        <f t="shared" si="11"/>
        <v>466.82</v>
      </c>
    </row>
    <row r="66" spans="1:8" ht="24.75" customHeight="1">
      <c r="A66" s="98">
        <f t="shared" si="0"/>
        <v>52</v>
      </c>
      <c r="B66" s="94" t="s">
        <v>176</v>
      </c>
      <c r="C66" s="58" t="s">
        <v>189</v>
      </c>
      <c r="D66" s="58" t="s">
        <v>73</v>
      </c>
      <c r="E66" s="58" t="s">
        <v>192</v>
      </c>
      <c r="F66" s="135">
        <v>466.82</v>
      </c>
      <c r="G66" s="135"/>
      <c r="H66" s="135">
        <f>F66+G66</f>
        <v>466.82</v>
      </c>
    </row>
    <row r="67" spans="1:8" ht="40.5" customHeight="1">
      <c r="A67" s="98">
        <f t="shared" si="0"/>
        <v>53</v>
      </c>
      <c r="B67" s="134" t="s">
        <v>174</v>
      </c>
      <c r="C67" s="58" t="s">
        <v>189</v>
      </c>
      <c r="D67" s="58"/>
      <c r="E67" s="58" t="s">
        <v>193</v>
      </c>
      <c r="F67" s="135">
        <f>F68+F70</f>
        <v>2113.23</v>
      </c>
      <c r="G67" s="135">
        <f>G68+G70</f>
        <v>0</v>
      </c>
      <c r="H67" s="135">
        <f>H68+H70</f>
        <v>2113.23</v>
      </c>
    </row>
    <row r="68" spans="1:8" ht="51.75" customHeight="1">
      <c r="A68" s="98">
        <f t="shared" si="0"/>
        <v>54</v>
      </c>
      <c r="B68" s="99" t="s">
        <v>175</v>
      </c>
      <c r="C68" s="58" t="s">
        <v>189</v>
      </c>
      <c r="D68" s="58" t="s">
        <v>190</v>
      </c>
      <c r="E68" s="58" t="s">
        <v>193</v>
      </c>
      <c r="F68" s="135">
        <f>F69</f>
        <v>1604.45</v>
      </c>
      <c r="G68" s="135">
        <f>G69</f>
        <v>0</v>
      </c>
      <c r="H68" s="135">
        <f>H69</f>
        <v>1604.45</v>
      </c>
    </row>
    <row r="69" spans="1:8" ht="26.25" customHeight="1">
      <c r="A69" s="98">
        <f t="shared" si="0"/>
        <v>55</v>
      </c>
      <c r="B69" s="133" t="s">
        <v>176</v>
      </c>
      <c r="C69" s="58" t="s">
        <v>189</v>
      </c>
      <c r="D69" s="58" t="s">
        <v>73</v>
      </c>
      <c r="E69" s="58" t="s">
        <v>193</v>
      </c>
      <c r="F69" s="135">
        <v>1604.45</v>
      </c>
      <c r="G69" s="135"/>
      <c r="H69" s="135">
        <f>F69+G69</f>
        <v>1604.45</v>
      </c>
    </row>
    <row r="70" spans="1:8" s="62" customFormat="1" ht="24.75" customHeight="1">
      <c r="A70" s="98">
        <f t="shared" si="0"/>
        <v>56</v>
      </c>
      <c r="B70" s="133" t="s">
        <v>179</v>
      </c>
      <c r="C70" s="58" t="s">
        <v>189</v>
      </c>
      <c r="D70" s="58" t="s">
        <v>194</v>
      </c>
      <c r="E70" s="58" t="s">
        <v>193</v>
      </c>
      <c r="F70" s="135">
        <f>F71</f>
        <v>508.78</v>
      </c>
      <c r="G70" s="135">
        <f>G71</f>
        <v>0</v>
      </c>
      <c r="H70" s="135">
        <f>H71</f>
        <v>508.78</v>
      </c>
    </row>
    <row r="71" spans="1:8" ht="27" customHeight="1">
      <c r="A71" s="98">
        <f t="shared" si="0"/>
        <v>57</v>
      </c>
      <c r="B71" s="133" t="s">
        <v>180</v>
      </c>
      <c r="C71" s="58" t="s">
        <v>189</v>
      </c>
      <c r="D71" s="58" t="s">
        <v>169</v>
      </c>
      <c r="E71" s="58" t="s">
        <v>193</v>
      </c>
      <c r="F71" s="135">
        <f>'прил 9 ВЕДОМ 2014'!G32</f>
        <v>508.78</v>
      </c>
      <c r="G71" s="135">
        <f>'прил 9 ВЕДОМ 2014'!H32</f>
        <v>0</v>
      </c>
      <c r="H71" s="135">
        <f>'прил 9 ВЕДОМ 2014'!I32</f>
        <v>508.78</v>
      </c>
    </row>
    <row r="72" spans="1:8" ht="40.5" customHeight="1">
      <c r="A72" s="98">
        <f t="shared" si="0"/>
        <v>58</v>
      </c>
      <c r="B72" s="94" t="s">
        <v>259</v>
      </c>
      <c r="C72" s="58" t="s">
        <v>197</v>
      </c>
      <c r="D72" s="58"/>
      <c r="E72" s="58" t="s">
        <v>199</v>
      </c>
      <c r="F72" s="135">
        <f aca="true" t="shared" si="12" ref="F72:H73">F73</f>
        <v>5</v>
      </c>
      <c r="G72" s="135">
        <f t="shared" si="12"/>
        <v>0</v>
      </c>
      <c r="H72" s="135">
        <f t="shared" si="12"/>
        <v>5</v>
      </c>
    </row>
    <row r="73" spans="1:8" ht="17.25" customHeight="1">
      <c r="A73" s="98">
        <f t="shared" si="0"/>
        <v>59</v>
      </c>
      <c r="B73" s="94" t="s">
        <v>181</v>
      </c>
      <c r="C73" s="58" t="s">
        <v>197</v>
      </c>
      <c r="D73" s="58" t="s">
        <v>195</v>
      </c>
      <c r="E73" s="58" t="s">
        <v>199</v>
      </c>
      <c r="F73" s="135">
        <f t="shared" si="12"/>
        <v>5</v>
      </c>
      <c r="G73" s="135">
        <f t="shared" si="12"/>
        <v>0</v>
      </c>
      <c r="H73" s="135">
        <f t="shared" si="12"/>
        <v>5</v>
      </c>
    </row>
    <row r="74" spans="1:8" ht="12.75">
      <c r="A74" s="98">
        <f t="shared" si="0"/>
        <v>60</v>
      </c>
      <c r="B74" s="94" t="s">
        <v>182</v>
      </c>
      <c r="C74" s="58" t="s">
        <v>197</v>
      </c>
      <c r="D74" s="58" t="s">
        <v>198</v>
      </c>
      <c r="E74" s="58" t="s">
        <v>199</v>
      </c>
      <c r="F74" s="135">
        <v>5</v>
      </c>
      <c r="G74" s="135"/>
      <c r="H74" s="135">
        <f>F74+G74</f>
        <v>5</v>
      </c>
    </row>
    <row r="75" spans="1:8" ht="12.75">
      <c r="A75" s="319" t="s">
        <v>143</v>
      </c>
      <c r="B75" s="319"/>
      <c r="C75" s="319"/>
      <c r="D75" s="319"/>
      <c r="E75" s="319"/>
      <c r="F75" s="119">
        <f>F74+F71+F69+F66+F63+F60+F58+F53+F44+F41+F39+F36+F30+F29+F24+F19</f>
        <v>5038.119999999999</v>
      </c>
      <c r="G75" s="119">
        <f>G74+G71+G69+G66+G63+G60+G58+G53+G44+G41+G39+G36+G30+G29+G24+G19+G49+G22</f>
        <v>78.68</v>
      </c>
      <c r="H75" s="119">
        <f>H74+H71+H69+H66+H63+H60+H58+H53+H44+H41+H39+H36+H30+H29+H24+H19+H49+H22</f>
        <v>5116.799999999999</v>
      </c>
    </row>
    <row r="76" spans="1:8" ht="12.75">
      <c r="A76" s="55"/>
      <c r="B76" s="55"/>
      <c r="C76" s="56"/>
      <c r="E76" s="55"/>
      <c r="F76" s="119">
        <f>'прил 9 ВЕДОМ 2014'!G101</f>
        <v>5038.120999999999</v>
      </c>
      <c r="G76" s="119">
        <f>'прил 9 ВЕДОМ 2014'!H101</f>
        <v>78.68</v>
      </c>
      <c r="H76" s="119">
        <f>'прил 9 ВЕДОМ 2014'!I101</f>
        <v>5116.8009999999995</v>
      </c>
    </row>
    <row r="77" spans="1:8" ht="12.75">
      <c r="A77" s="55"/>
      <c r="B77" s="55"/>
      <c r="C77" s="56"/>
      <c r="E77" s="55"/>
      <c r="F77" s="54">
        <f>F76-F75</f>
        <v>0.0010000000002037268</v>
      </c>
      <c r="G77" s="54">
        <f>G76-G75</f>
        <v>0</v>
      </c>
      <c r="H77" s="54">
        <f>H76-H75</f>
        <v>0.0010000000002037268</v>
      </c>
    </row>
    <row r="78" spans="1:5" ht="12.75">
      <c r="A78" s="55"/>
      <c r="B78" s="55"/>
      <c r="C78" s="56"/>
      <c r="E78" s="55"/>
    </row>
    <row r="79" spans="1:5" ht="12.75">
      <c r="A79" s="55"/>
      <c r="B79" s="55"/>
      <c r="C79" s="56"/>
      <c r="E79" s="55"/>
    </row>
    <row r="80" spans="1:5" ht="12.75">
      <c r="A80" s="55"/>
      <c r="B80" s="55"/>
      <c r="C80" s="56"/>
      <c r="E80" s="55"/>
    </row>
    <row r="81" spans="1:5" ht="12.75">
      <c r="A81" s="55"/>
      <c r="B81" s="55"/>
      <c r="C81" s="56"/>
      <c r="E81" s="55"/>
    </row>
    <row r="82" spans="1:5" ht="12.75">
      <c r="A82" s="55"/>
      <c r="B82" s="55"/>
      <c r="C82" s="56"/>
      <c r="E82" s="55"/>
    </row>
    <row r="83" spans="1:5" ht="12.75">
      <c r="A83" s="55"/>
      <c r="B83" s="55"/>
      <c r="C83" s="56"/>
      <c r="E83" s="55"/>
    </row>
    <row r="84" spans="1:5" ht="12.75">
      <c r="A84" s="55"/>
      <c r="B84" s="55"/>
      <c r="C84" s="56"/>
      <c r="E84" s="55"/>
    </row>
    <row r="85" spans="1:5" ht="12.75">
      <c r="A85" s="55"/>
      <c r="B85" s="55"/>
      <c r="C85" s="56"/>
      <c r="E85" s="55"/>
    </row>
    <row r="86" spans="1:5" ht="12.75">
      <c r="A86" s="55"/>
      <c r="B86" s="55"/>
      <c r="C86" s="56"/>
      <c r="E86" s="55"/>
    </row>
    <row r="87" spans="1:8" s="54" customFormat="1" ht="12.75">
      <c r="A87" s="55"/>
      <c r="B87" s="55"/>
      <c r="C87" s="56"/>
      <c r="E87" s="55"/>
      <c r="F87" s="51"/>
      <c r="G87" s="51"/>
      <c r="H87" s="51"/>
    </row>
    <row r="88" spans="1:8" s="54" customFormat="1" ht="12.75">
      <c r="A88" s="55"/>
      <c r="B88" s="55"/>
      <c r="C88" s="56"/>
      <c r="E88" s="55"/>
      <c r="F88" s="51"/>
      <c r="G88" s="51"/>
      <c r="H88" s="51"/>
    </row>
    <row r="89" spans="1:8" s="54" customFormat="1" ht="12.75">
      <c r="A89" s="55"/>
      <c r="B89" s="55"/>
      <c r="C89" s="56"/>
      <c r="E89" s="55"/>
      <c r="F89" s="51"/>
      <c r="G89" s="51"/>
      <c r="H89" s="51"/>
    </row>
    <row r="90" spans="1:8" s="54" customFormat="1" ht="12.75">
      <c r="A90" s="55"/>
      <c r="B90" s="55"/>
      <c r="C90" s="56"/>
      <c r="E90" s="55"/>
      <c r="F90" s="51"/>
      <c r="G90" s="51"/>
      <c r="H90" s="51"/>
    </row>
    <row r="91" spans="1:8" s="54" customFormat="1" ht="12.75">
      <c r="A91" s="55"/>
      <c r="B91" s="55"/>
      <c r="C91" s="56"/>
      <c r="E91" s="55"/>
      <c r="F91" s="51"/>
      <c r="G91" s="51"/>
      <c r="H91" s="51"/>
    </row>
    <row r="92" spans="1:8" s="54" customFormat="1" ht="12.75">
      <c r="A92" s="55"/>
      <c r="B92" s="55"/>
      <c r="C92" s="56"/>
      <c r="E92" s="55"/>
      <c r="F92" s="51"/>
      <c r="G92" s="51"/>
      <c r="H92" s="51"/>
    </row>
    <row r="93" spans="1:8" s="54" customFormat="1" ht="12.75">
      <c r="A93" s="55"/>
      <c r="B93" s="55"/>
      <c r="C93" s="56"/>
      <c r="E93" s="55"/>
      <c r="F93" s="51"/>
      <c r="G93" s="51"/>
      <c r="H93" s="51"/>
    </row>
    <row r="94" spans="1:8" s="54" customFormat="1" ht="12.75">
      <c r="A94" s="55"/>
      <c r="B94" s="55"/>
      <c r="C94" s="56"/>
      <c r="E94" s="55"/>
      <c r="F94" s="51"/>
      <c r="G94" s="51"/>
      <c r="H94" s="51"/>
    </row>
    <row r="95" spans="1:8" s="54" customFormat="1" ht="12.75">
      <c r="A95" s="55"/>
      <c r="B95" s="55"/>
      <c r="C95" s="56"/>
      <c r="E95" s="55"/>
      <c r="F95" s="51"/>
      <c r="G95" s="51"/>
      <c r="H95" s="51"/>
    </row>
    <row r="96" spans="1:8" s="54" customFormat="1" ht="12.75">
      <c r="A96" s="55"/>
      <c r="B96" s="55"/>
      <c r="C96" s="56"/>
      <c r="E96" s="55"/>
      <c r="F96" s="51"/>
      <c r="G96" s="51"/>
      <c r="H96" s="51"/>
    </row>
    <row r="97" spans="1:8" s="54" customFormat="1" ht="12.75">
      <c r="A97" s="55"/>
      <c r="B97" s="55"/>
      <c r="C97" s="56"/>
      <c r="E97" s="55"/>
      <c r="F97" s="51"/>
      <c r="G97" s="51"/>
      <c r="H97" s="51"/>
    </row>
    <row r="98" spans="1:8" s="54" customFormat="1" ht="12.75">
      <c r="A98" s="55"/>
      <c r="B98" s="55"/>
      <c r="C98" s="56"/>
      <c r="E98" s="55"/>
      <c r="F98" s="51"/>
      <c r="G98" s="51"/>
      <c r="H98" s="51"/>
    </row>
    <row r="99" spans="1:8" s="54" customFormat="1" ht="12.75">
      <c r="A99" s="55"/>
      <c r="B99" s="55"/>
      <c r="C99" s="56"/>
      <c r="E99" s="55"/>
      <c r="F99" s="51"/>
      <c r="G99" s="51"/>
      <c r="H99" s="51"/>
    </row>
    <row r="100" spans="1:8" s="54" customFormat="1" ht="12.75">
      <c r="A100" s="55"/>
      <c r="B100" s="55"/>
      <c r="C100" s="56"/>
      <c r="E100" s="55"/>
      <c r="F100" s="51"/>
      <c r="G100" s="51"/>
      <c r="H100" s="51"/>
    </row>
    <row r="101" spans="1:8" s="54" customFormat="1" ht="12.75">
      <c r="A101" s="55"/>
      <c r="B101" s="55"/>
      <c r="C101" s="56"/>
      <c r="E101" s="55"/>
      <c r="F101" s="51"/>
      <c r="G101" s="51"/>
      <c r="H101" s="51"/>
    </row>
    <row r="102" spans="1:8" s="54" customFormat="1" ht="12.75">
      <c r="A102" s="55"/>
      <c r="B102" s="55"/>
      <c r="C102" s="56"/>
      <c r="E102" s="55"/>
      <c r="F102" s="51"/>
      <c r="G102" s="51"/>
      <c r="H102" s="51"/>
    </row>
    <row r="103" spans="1:8" s="54" customFormat="1" ht="12.75">
      <c r="A103" s="55"/>
      <c r="B103" s="55"/>
      <c r="C103" s="56"/>
      <c r="E103" s="55"/>
      <c r="F103" s="51"/>
      <c r="G103" s="51"/>
      <c r="H103" s="51"/>
    </row>
    <row r="104" spans="1:8" s="54" customFormat="1" ht="12.75">
      <c r="A104" s="55"/>
      <c r="B104" s="55"/>
      <c r="C104" s="56"/>
      <c r="E104" s="55"/>
      <c r="F104" s="51"/>
      <c r="G104" s="51"/>
      <c r="H104" s="51"/>
    </row>
    <row r="105" spans="1:8" s="54" customFormat="1" ht="12.75">
      <c r="A105" s="55"/>
      <c r="B105" s="55"/>
      <c r="C105" s="56"/>
      <c r="E105" s="55"/>
      <c r="F105" s="51"/>
      <c r="G105" s="51"/>
      <c r="H105" s="51"/>
    </row>
    <row r="106" spans="1:8" s="54" customFormat="1" ht="12.75">
      <c r="A106" s="55"/>
      <c r="B106" s="55"/>
      <c r="C106" s="56"/>
      <c r="E106" s="55"/>
      <c r="F106" s="51"/>
      <c r="G106" s="51"/>
      <c r="H106" s="51"/>
    </row>
    <row r="107" spans="1:8" s="54" customFormat="1" ht="12.75">
      <c r="A107" s="55"/>
      <c r="B107" s="55"/>
      <c r="C107" s="56"/>
      <c r="E107" s="55"/>
      <c r="F107" s="51"/>
      <c r="G107" s="51"/>
      <c r="H107" s="51"/>
    </row>
    <row r="108" spans="1:8" s="54" customFormat="1" ht="12.75">
      <c r="A108" s="55"/>
      <c r="B108" s="55"/>
      <c r="C108" s="56"/>
      <c r="E108" s="55"/>
      <c r="F108" s="51"/>
      <c r="G108" s="51"/>
      <c r="H108" s="51"/>
    </row>
    <row r="109" spans="1:8" s="54" customFormat="1" ht="12.75">
      <c r="A109" s="55"/>
      <c r="B109" s="55"/>
      <c r="C109" s="56"/>
      <c r="E109" s="55"/>
      <c r="F109" s="51"/>
      <c r="G109" s="51"/>
      <c r="H109" s="51"/>
    </row>
    <row r="110" spans="1:8" s="54" customFormat="1" ht="12.75">
      <c r="A110" s="55"/>
      <c r="B110" s="55"/>
      <c r="C110" s="56"/>
      <c r="E110" s="55"/>
      <c r="F110" s="51"/>
      <c r="G110" s="51"/>
      <c r="H110" s="51"/>
    </row>
    <row r="111" spans="1:8" s="54" customFormat="1" ht="12.75">
      <c r="A111" s="55"/>
      <c r="B111" s="55"/>
      <c r="C111" s="56"/>
      <c r="E111" s="55"/>
      <c r="F111" s="51"/>
      <c r="G111" s="51"/>
      <c r="H111" s="51"/>
    </row>
    <row r="112" spans="1:8" s="54" customFormat="1" ht="12.75">
      <c r="A112" s="55"/>
      <c r="B112" s="55"/>
      <c r="C112" s="56"/>
      <c r="E112" s="55"/>
      <c r="F112" s="51"/>
      <c r="G112" s="51"/>
      <c r="H112" s="51"/>
    </row>
    <row r="113" spans="1:8" s="54" customFormat="1" ht="12.75">
      <c r="A113" s="55"/>
      <c r="B113" s="55"/>
      <c r="C113" s="56"/>
      <c r="E113" s="55"/>
      <c r="F113" s="51"/>
      <c r="G113" s="51"/>
      <c r="H113" s="51"/>
    </row>
    <row r="114" spans="1:8" s="54" customFormat="1" ht="12.75">
      <c r="A114" s="55"/>
      <c r="B114" s="55"/>
      <c r="C114" s="56"/>
      <c r="E114" s="55"/>
      <c r="F114" s="51"/>
      <c r="G114" s="51"/>
      <c r="H114" s="51"/>
    </row>
    <row r="115" spans="1:8" s="54" customFormat="1" ht="12.75">
      <c r="A115" s="55"/>
      <c r="B115" s="55"/>
      <c r="C115" s="56"/>
      <c r="E115" s="55"/>
      <c r="F115" s="51"/>
      <c r="G115" s="51"/>
      <c r="H115" s="51"/>
    </row>
    <row r="116" spans="1:8" s="54" customFormat="1" ht="12.75">
      <c r="A116" s="55"/>
      <c r="B116" s="55"/>
      <c r="C116" s="56"/>
      <c r="E116" s="55"/>
      <c r="F116" s="51"/>
      <c r="G116" s="51"/>
      <c r="H116" s="51"/>
    </row>
    <row r="117" spans="1:8" s="54" customFormat="1" ht="12.75">
      <c r="A117" s="55"/>
      <c r="B117" s="55"/>
      <c r="C117" s="56"/>
      <c r="E117" s="55"/>
      <c r="F117" s="51"/>
      <c r="G117" s="51"/>
      <c r="H117" s="51"/>
    </row>
    <row r="118" spans="1:8" s="54" customFormat="1" ht="12.75">
      <c r="A118" s="55"/>
      <c r="B118" s="55"/>
      <c r="C118" s="56"/>
      <c r="E118" s="55"/>
      <c r="F118" s="51"/>
      <c r="G118" s="51"/>
      <c r="H118" s="51"/>
    </row>
    <row r="119" spans="1:8" s="54" customFormat="1" ht="12.75">
      <c r="A119" s="55"/>
      <c r="B119" s="55"/>
      <c r="C119" s="56"/>
      <c r="E119" s="55"/>
      <c r="F119" s="51"/>
      <c r="G119" s="51"/>
      <c r="H119" s="51"/>
    </row>
    <row r="120" spans="1:8" s="54" customFormat="1" ht="12.75">
      <c r="A120" s="55"/>
      <c r="B120" s="55"/>
      <c r="C120" s="56"/>
      <c r="E120" s="55"/>
      <c r="F120" s="51"/>
      <c r="G120" s="51"/>
      <c r="H120" s="51"/>
    </row>
    <row r="121" spans="1:8" s="54" customFormat="1" ht="12.75">
      <c r="A121" s="55"/>
      <c r="B121" s="55"/>
      <c r="C121" s="56"/>
      <c r="E121" s="55"/>
      <c r="F121" s="51"/>
      <c r="G121" s="51"/>
      <c r="H121" s="51"/>
    </row>
    <row r="122" spans="1:8" s="54" customFormat="1" ht="12.75">
      <c r="A122" s="55"/>
      <c r="B122" s="55"/>
      <c r="C122" s="56"/>
      <c r="E122" s="55"/>
      <c r="F122" s="51"/>
      <c r="G122" s="51"/>
      <c r="H122" s="51"/>
    </row>
    <row r="123" spans="1:8" s="54" customFormat="1" ht="12.75">
      <c r="A123" s="55"/>
      <c r="B123" s="55"/>
      <c r="C123" s="56"/>
      <c r="E123" s="55"/>
      <c r="F123" s="51"/>
      <c r="G123" s="51"/>
      <c r="H123" s="51"/>
    </row>
    <row r="124" spans="1:8" s="54" customFormat="1" ht="12.75">
      <c r="A124" s="55"/>
      <c r="B124" s="55"/>
      <c r="C124" s="56"/>
      <c r="E124" s="55"/>
      <c r="F124" s="51"/>
      <c r="G124" s="51"/>
      <c r="H124" s="51"/>
    </row>
    <row r="125" spans="1:8" s="54" customFormat="1" ht="12.75">
      <c r="A125" s="55"/>
      <c r="B125" s="55"/>
      <c r="C125" s="56"/>
      <c r="E125" s="55"/>
      <c r="F125" s="51"/>
      <c r="G125" s="51"/>
      <c r="H125" s="51"/>
    </row>
    <row r="126" spans="1:8" s="54" customFormat="1" ht="12.75">
      <c r="A126" s="55"/>
      <c r="B126" s="55"/>
      <c r="C126" s="56"/>
      <c r="E126" s="55"/>
      <c r="F126" s="51"/>
      <c r="G126" s="51"/>
      <c r="H126" s="51"/>
    </row>
    <row r="127" spans="1:8" s="54" customFormat="1" ht="12.75">
      <c r="A127" s="55"/>
      <c r="B127" s="55"/>
      <c r="C127" s="56"/>
      <c r="E127" s="55"/>
      <c r="F127" s="51"/>
      <c r="G127" s="51"/>
      <c r="H127" s="51"/>
    </row>
    <row r="128" spans="1:8" s="54" customFormat="1" ht="12.75">
      <c r="A128" s="55"/>
      <c r="B128" s="55"/>
      <c r="C128" s="56"/>
      <c r="E128" s="55"/>
      <c r="F128" s="51"/>
      <c r="G128" s="51"/>
      <c r="H128" s="51"/>
    </row>
    <row r="129" spans="1:8" s="54" customFormat="1" ht="12.75">
      <c r="A129" s="55"/>
      <c r="B129" s="55"/>
      <c r="C129" s="56"/>
      <c r="E129" s="55"/>
      <c r="F129" s="51"/>
      <c r="G129" s="51"/>
      <c r="H129" s="51"/>
    </row>
    <row r="130" spans="1:8" s="54" customFormat="1" ht="12.75">
      <c r="A130" s="55"/>
      <c r="B130" s="55"/>
      <c r="C130" s="56"/>
      <c r="E130" s="55"/>
      <c r="F130" s="51"/>
      <c r="G130" s="51"/>
      <c r="H130" s="51"/>
    </row>
    <row r="131" spans="1:8" s="54" customFormat="1" ht="12.75">
      <c r="A131" s="55"/>
      <c r="B131" s="55"/>
      <c r="C131" s="56"/>
      <c r="E131" s="55"/>
      <c r="F131" s="51"/>
      <c r="G131" s="51"/>
      <c r="H131" s="51"/>
    </row>
    <row r="132" spans="1:8" s="54" customFormat="1" ht="12.75">
      <c r="A132" s="55"/>
      <c r="B132" s="55"/>
      <c r="C132" s="56"/>
      <c r="E132" s="55"/>
      <c r="F132" s="51"/>
      <c r="G132" s="51"/>
      <c r="H132" s="51"/>
    </row>
    <row r="133" spans="1:8" s="54" customFormat="1" ht="12.75">
      <c r="A133" s="55"/>
      <c r="B133" s="55"/>
      <c r="C133" s="56"/>
      <c r="E133" s="55"/>
      <c r="F133" s="51"/>
      <c r="G133" s="51"/>
      <c r="H133" s="51"/>
    </row>
    <row r="134" spans="1:8" s="54" customFormat="1" ht="12.75">
      <c r="A134" s="55"/>
      <c r="B134" s="55"/>
      <c r="C134" s="56"/>
      <c r="E134" s="55"/>
      <c r="F134" s="51"/>
      <c r="G134" s="51"/>
      <c r="H134" s="51"/>
    </row>
    <row r="135" spans="1:8" s="54" customFormat="1" ht="12.75">
      <c r="A135" s="55"/>
      <c r="B135" s="55"/>
      <c r="C135" s="56"/>
      <c r="E135" s="55"/>
      <c r="F135" s="51"/>
      <c r="G135" s="51"/>
      <c r="H135" s="51"/>
    </row>
    <row r="136" spans="1:8" s="54" customFormat="1" ht="12.75">
      <c r="A136" s="55"/>
      <c r="B136" s="55"/>
      <c r="C136" s="56"/>
      <c r="E136" s="55"/>
      <c r="F136" s="51"/>
      <c r="G136" s="51"/>
      <c r="H136" s="51"/>
    </row>
    <row r="137" spans="1:8" s="54" customFormat="1" ht="12.75">
      <c r="A137" s="55"/>
      <c r="B137" s="55"/>
      <c r="C137" s="56"/>
      <c r="E137" s="55"/>
      <c r="F137" s="51"/>
      <c r="G137" s="51"/>
      <c r="H137" s="51"/>
    </row>
    <row r="138" spans="1:8" s="54" customFormat="1" ht="12.75">
      <c r="A138" s="55"/>
      <c r="B138" s="55"/>
      <c r="C138" s="56"/>
      <c r="E138" s="55"/>
      <c r="F138" s="51"/>
      <c r="G138" s="51"/>
      <c r="H138" s="51"/>
    </row>
    <row r="139" spans="1:8" s="54" customFormat="1" ht="12.75">
      <c r="A139" s="55"/>
      <c r="B139" s="55"/>
      <c r="C139" s="56"/>
      <c r="E139" s="55"/>
      <c r="F139" s="51"/>
      <c r="G139" s="51"/>
      <c r="H139" s="51"/>
    </row>
    <row r="140" spans="1:8" s="54" customFormat="1" ht="12.75">
      <c r="A140" s="55"/>
      <c r="B140" s="55"/>
      <c r="C140" s="56"/>
      <c r="E140" s="55"/>
      <c r="F140" s="51"/>
      <c r="G140" s="51"/>
      <c r="H140" s="51"/>
    </row>
    <row r="141" spans="1:8" s="54" customFormat="1" ht="12.75">
      <c r="A141" s="55"/>
      <c r="B141" s="55"/>
      <c r="C141" s="56"/>
      <c r="E141" s="55"/>
      <c r="F141" s="51"/>
      <c r="G141" s="51"/>
      <c r="H141" s="51"/>
    </row>
    <row r="142" spans="1:8" s="54" customFormat="1" ht="12.75">
      <c r="A142" s="55"/>
      <c r="B142" s="55"/>
      <c r="C142" s="56"/>
      <c r="E142" s="55"/>
      <c r="F142" s="51"/>
      <c r="G142" s="51"/>
      <c r="H142" s="51"/>
    </row>
    <row r="143" spans="1:8" s="54" customFormat="1" ht="12.75">
      <c r="A143" s="55"/>
      <c r="B143" s="55"/>
      <c r="C143" s="56"/>
      <c r="E143" s="55"/>
      <c r="F143" s="51"/>
      <c r="G143" s="51"/>
      <c r="H143" s="51"/>
    </row>
    <row r="144" spans="1:8" s="54" customFormat="1" ht="12.75">
      <c r="A144" s="55"/>
      <c r="B144" s="55"/>
      <c r="C144" s="56"/>
      <c r="E144" s="55"/>
      <c r="F144" s="51"/>
      <c r="G144" s="51"/>
      <c r="H144" s="51"/>
    </row>
    <row r="145" spans="1:8" s="54" customFormat="1" ht="12.75">
      <c r="A145" s="55"/>
      <c r="B145" s="55"/>
      <c r="C145" s="56"/>
      <c r="E145" s="55"/>
      <c r="F145" s="51"/>
      <c r="G145" s="51"/>
      <c r="H145" s="51"/>
    </row>
    <row r="146" spans="1:8" s="54" customFormat="1" ht="12.75">
      <c r="A146" s="55"/>
      <c r="B146" s="55"/>
      <c r="C146" s="56"/>
      <c r="E146" s="55"/>
      <c r="F146" s="51"/>
      <c r="G146" s="51"/>
      <c r="H146" s="51"/>
    </row>
    <row r="147" spans="1:8" s="54" customFormat="1" ht="12.75">
      <c r="A147" s="55"/>
      <c r="B147" s="55"/>
      <c r="C147" s="56"/>
      <c r="E147" s="55"/>
      <c r="F147" s="51"/>
      <c r="G147" s="51"/>
      <c r="H147" s="51"/>
    </row>
    <row r="148" spans="1:8" s="54" customFormat="1" ht="12.75">
      <c r="A148" s="55"/>
      <c r="B148" s="55"/>
      <c r="C148" s="56"/>
      <c r="E148" s="55"/>
      <c r="F148" s="51"/>
      <c r="G148" s="51"/>
      <c r="H148" s="51"/>
    </row>
    <row r="149" spans="1:8" s="54" customFormat="1" ht="12.75">
      <c r="A149" s="55"/>
      <c r="B149" s="55"/>
      <c r="C149" s="56"/>
      <c r="E149" s="55"/>
      <c r="F149" s="51"/>
      <c r="G149" s="51"/>
      <c r="H149" s="51"/>
    </row>
    <row r="150" spans="1:8" s="54" customFormat="1" ht="12.75">
      <c r="A150" s="55"/>
      <c r="B150" s="55"/>
      <c r="C150" s="56"/>
      <c r="E150" s="55"/>
      <c r="F150" s="51"/>
      <c r="G150" s="51"/>
      <c r="H150" s="51"/>
    </row>
    <row r="151" spans="1:8" s="54" customFormat="1" ht="12.75">
      <c r="A151" s="55"/>
      <c r="B151" s="55"/>
      <c r="C151" s="56"/>
      <c r="E151" s="55"/>
      <c r="F151" s="51"/>
      <c r="G151" s="51"/>
      <c r="H151" s="51"/>
    </row>
    <row r="152" spans="1:8" s="54" customFormat="1" ht="12.75">
      <c r="A152" s="55"/>
      <c r="B152" s="55"/>
      <c r="C152" s="56"/>
      <c r="E152" s="55"/>
      <c r="F152" s="51"/>
      <c r="G152" s="51"/>
      <c r="H152" s="51"/>
    </row>
    <row r="153" spans="1:8" s="54" customFormat="1" ht="12.75">
      <c r="A153" s="55"/>
      <c r="B153" s="55"/>
      <c r="C153" s="56"/>
      <c r="E153" s="55"/>
      <c r="F153" s="51"/>
      <c r="G153" s="51"/>
      <c r="H153" s="51"/>
    </row>
    <row r="154" spans="1:8" s="54" customFormat="1" ht="12.75">
      <c r="A154" s="55"/>
      <c r="B154" s="55"/>
      <c r="C154" s="56"/>
      <c r="E154" s="55"/>
      <c r="F154" s="51"/>
      <c r="G154" s="51"/>
      <c r="H154" s="51"/>
    </row>
    <row r="155" spans="1:8" s="54" customFormat="1" ht="12.75">
      <c r="A155" s="55"/>
      <c r="B155" s="55"/>
      <c r="C155" s="56"/>
      <c r="E155" s="55"/>
      <c r="F155" s="51"/>
      <c r="G155" s="51"/>
      <c r="H155" s="51"/>
    </row>
  </sheetData>
  <sheetProtection/>
  <mergeCells count="20">
    <mergeCell ref="E13:E14"/>
    <mergeCell ref="C10:F10"/>
    <mergeCell ref="F13:F14"/>
    <mergeCell ref="G13:G14"/>
    <mergeCell ref="H13:H14"/>
    <mergeCell ref="A75:E75"/>
    <mergeCell ref="A13:A14"/>
    <mergeCell ref="A11:F11"/>
    <mergeCell ref="B13:B14"/>
    <mergeCell ref="C13:C14"/>
    <mergeCell ref="D13:D14"/>
    <mergeCell ref="E7:H7"/>
    <mergeCell ref="E8:H8"/>
    <mergeCell ref="E9:H9"/>
    <mergeCell ref="E1:H1"/>
    <mergeCell ref="E2:H2"/>
    <mergeCell ref="E3:H3"/>
    <mergeCell ref="E4:H4"/>
    <mergeCell ref="E5:H5"/>
    <mergeCell ref="E6:H6"/>
  </mergeCells>
  <conditionalFormatting sqref="F77:H65536 F11:H13 A15:A74">
    <cfRule type="cellIs" priority="3" dxfId="6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r:id="rId1"/>
  <rowBreaks count="3" manualBreakCount="3">
    <brk id="26" max="7" man="1"/>
    <brk id="42" max="7" man="1"/>
    <brk id="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2014-10-03T01:13:39Z</cp:lastPrinted>
  <dcterms:created xsi:type="dcterms:W3CDTF">2009-12-22T09:13:20Z</dcterms:created>
  <dcterms:modified xsi:type="dcterms:W3CDTF">2014-10-03T01:15:29Z</dcterms:modified>
  <cp:category/>
  <cp:version/>
  <cp:contentType/>
  <cp:contentStatus/>
</cp:coreProperties>
</file>