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85" windowHeight="7935" tabRatio="901" activeTab="5"/>
  </bookViews>
  <sheets>
    <sheet name="Решение" sheetId="1" r:id="rId1"/>
    <sheet name="Прил 1 ИСТОЧ" sheetId="2" r:id="rId2"/>
    <sheet name="прил 5 ДОХ" sheetId="3" r:id="rId3"/>
    <sheet name="прил 7 РАЗД 2015" sheetId="4" r:id="rId4"/>
    <sheet name="прил 9 ВЕДОМ 2015" sheetId="5" r:id="rId5"/>
    <sheet name="прил 11 ЦСР,ВР,РП 2015" sheetId="6" r:id="rId6"/>
  </sheets>
  <definedNames>
    <definedName name="_xlnm.Print_Area" localSheetId="1">'Прил 1 ИСТОЧ'!$A$1:$F$25</definedName>
    <definedName name="_xlnm.Print_Area" localSheetId="5">'прил 11 ЦСР,ВР,РП 2015'!$A$1:$H$87</definedName>
    <definedName name="_xlnm.Print_Area" localSheetId="2">'прил 5 ДОХ'!$A$1:$M$59</definedName>
    <definedName name="_xlnm.Print_Area" localSheetId="3">'прил 7 РАЗД 2015'!$A$1:$F$32</definedName>
    <definedName name="_xlnm.Print_Area" localSheetId="4">'прил 9 ВЕДОМ 2015'!$A$1:$I$114</definedName>
    <definedName name="_xlnm.Print_Area" localSheetId="0">'Решение'!$A$1:$I$43</definedName>
  </definedNames>
  <calcPr fullCalcOnLoad="1"/>
</workbook>
</file>

<file path=xl/sharedStrings.xml><?xml version="1.0" encoding="utf-8"?>
<sst xmlns="http://schemas.openxmlformats.org/spreadsheetml/2006/main" count="1270" uniqueCount="323">
  <si>
    <t>Председатель сельского Совета депутатов                                       Е.И. Каблуков</t>
  </si>
  <si>
    <t>Глава сельского  Совета                                                                     Г.Г. Челтыгмашев</t>
  </si>
  <si>
    <t>12</t>
  </si>
  <si>
    <t>Изменения</t>
  </si>
  <si>
    <t>Сумма с учетом изменений</t>
  </si>
  <si>
    <t xml:space="preserve">депутатов № 55-197 р. от  26.12.2014 г. </t>
  </si>
  <si>
    <t>«О  бюджете Разъезженского сельсовета на 2015 год и плановый период 2016- 2017 годов»</t>
  </si>
  <si>
    <t xml:space="preserve">1)      Внести  изменения в решения  сельского  Совета депутатов  № 55-197 р. от  26.12.2014 г.  «О бюджете  Разъезженского  сельсовета на 2015 год», в пункте 1 "Основные характеристики  бюджета Разъезженского     сельсовета  на 2015 г." : </t>
  </si>
  <si>
    <t xml:space="preserve">2)      Внести  изменения в решения  сельского  Совета депутатов  № 55-197 р. от  26.12.2014 г.  «О  бюджете Разъезженского сельсовета на 2015 год и плановый период 2016- 2017 годов», в пункте 11 : </t>
  </si>
  <si>
    <t>2)       Внести    изменения в приложение № 1 «Источники внутреннего финансированиядефицита сельского бюджета на 2015 г.»  к  решению   сельского  Совета депутатов   № 55-197 р. от  26.12.2014 г.  «О  бюджете Разъезженского сельсовета на 2015 год и плановый период 2016- 2017 годов»  , изложив его в редакции согласно приложения № 1 настоящего решения.</t>
  </si>
  <si>
    <t>3)      Внести    изменения в приложение № 5 «Доходы сельского бюджета на 2015 г.»  к  решению   сельского  Совета депутатов  № 55-197 р. от  26.12.2014 г.  «О  бюджете Разъезженского сельсовета на 2015 год и плановый период 2016- 2017 годов», изложив его в редакции согласно приложения № 2 настоящего решения.</t>
  </si>
  <si>
    <t>5)      Внести    изменения в приложение № 9 «Ведомственная структура   расходов  сельского бюджета  на    2015   год»  к  решению   сельского  Совета депутатов   № 55-197 р. от  26.12.2014 г.  «О  бюджете Разъезженского сельсовета на 2015 год и плановый период 2016- 2017 годов» , изложив его в редакции согласно приложения № 4 настоящего решения.</t>
  </si>
  <si>
    <t>4927508</t>
  </si>
  <si>
    <t>Софинансирование расходов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жизнедеятельности        населения Разъезженского сельсовета» на 2014 - 2017 годы</t>
  </si>
  <si>
    <t>4929508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</si>
  <si>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2014- 2017 годы</t>
  </si>
  <si>
    <t>4927594</t>
  </si>
  <si>
    <t>Софинансирование расходов на капитальный ремонт и 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  за счет средств местного бюджета в рамках подпрограммы «Содержание улично-дорожной сети Разъезженского сельсовета»   муниципальной программы «Обеспечение безопасности  и  комфортных условий   жизнедеятельности        населения Разъезженского сельсовета» на 2014 - 2017 годы</t>
  </si>
  <si>
    <t>4929594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</si>
  <si>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</si>
  <si>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</si>
  <si>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на 2014-2017 год</t>
  </si>
  <si>
    <t>Благоустройство территории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</si>
  <si>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Содержание кладбища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       населения Разъезженского сельсовета»</t>
  </si>
  <si>
    <t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</si>
  <si>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Содержание памятника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</si>
  <si>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</si>
  <si>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</si>
  <si>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</si>
  <si>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</si>
  <si>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</si>
  <si>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</si>
  <si>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</si>
  <si>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</si>
  <si>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</si>
  <si>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</si>
  <si>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</si>
  <si>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</si>
  <si>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</si>
  <si>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</si>
  <si>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</si>
  <si>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</si>
  <si>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</si>
  <si>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</si>
  <si>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</si>
  <si>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</si>
  <si>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</si>
  <si>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</si>
  <si>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</si>
  <si>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</si>
  <si>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</si>
  <si>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</si>
  <si>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</si>
  <si>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</si>
  <si>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</si>
  <si>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</si>
  <si>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</si>
  <si>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</si>
  <si>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</si>
  <si>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</si>
  <si>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</si>
  <si>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</si>
  <si>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</si>
  <si>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</si>
  <si>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</si>
  <si>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</si>
  <si>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</si>
  <si>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</si>
  <si>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</si>
  <si>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</si>
  <si>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</si>
  <si>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</si>
  <si>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</si>
  <si>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</si>
  <si>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</si>
  <si>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</si>
  <si>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</si>
  <si>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</si>
  <si>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</si>
  <si>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</si>
  <si>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</si>
  <si>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</si>
  <si>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</si>
  <si>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013</t>
  </si>
  <si>
    <t>023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</si>
  <si>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</si>
  <si>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</si>
  <si>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</si>
  <si>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</si>
  <si>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</si>
  <si>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</si>
  <si>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</si>
  <si>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</si>
  <si>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</si>
  <si>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</si>
  <si>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</si>
  <si>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</si>
  <si>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0021</t>
  </si>
  <si>
    <t>14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</si>
  <si>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</si>
  <si>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</si>
  <si>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</si>
  <si>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</si>
  <si>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</si>
  <si>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</si>
  <si>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</si>
  <si>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</si>
  <si>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</si>
  <si>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</si>
  <si>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</si>
  <si>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</si>
  <si>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</si>
  <si>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</si>
  <si>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</si>
  <si>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</si>
  <si>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</si>
  <si>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</si>
  <si>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</si>
  <si>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</si>
  <si>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</si>
  <si>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</si>
  <si>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</si>
  <si>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</si>
  <si>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</si>
  <si>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</si>
  <si>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</si>
  <si>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</si>
  <si>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</si>
  <si>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</si>
  <si>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</si>
  <si>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</si>
  <si>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</si>
  <si>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</si>
  <si>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</si>
  <si>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</si>
  <si>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</si>
  <si>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</si>
  <si>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</si>
  <si>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</si>
  <si>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</si>
  <si>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</si>
  <si>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</si>
  <si>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</si>
  <si>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</si>
  <si>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</si>
  <si>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</si>
  <si>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</si>
  <si>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</si>
  <si>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</si>
  <si>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</si>
  <si>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</si>
  <si>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</si>
  <si>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</si>
  <si>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</si>
  <si>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</si>
  <si>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</si>
  <si>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</si>
  <si>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</si>
  <si>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</si>
  <si>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</si>
  <si>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</si>
  <si>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</si>
  <si>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</si>
  <si>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</si>
  <si>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(Разъезженский сельсовет)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</si>
  <si>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</si>
  <si>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</si>
  <si>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</si>
  <si>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</si>
  <si>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</si>
  <si>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</si>
  <si>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</si>
  <si>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</si>
  <si>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</si>
  <si>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</si>
  <si>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</si>
  <si>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</si>
  <si>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</si>
  <si>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</si>
  <si>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</si>
  <si>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</si>
  <si>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</si>
  <si>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>7600000</t>
  </si>
  <si>
    <t/>
  </si>
  <si>
    <t>7610000</t>
  </si>
  <si>
    <t>7618021</t>
  </si>
  <si>
    <t>100</t>
  </si>
  <si>
    <t>0100</t>
  </si>
  <si>
    <t>0102</t>
  </si>
  <si>
    <t>0104</t>
  </si>
  <si>
    <t>200</t>
  </si>
  <si>
    <t>800</t>
  </si>
  <si>
    <t>7617514</t>
  </si>
  <si>
    <t>7618112</t>
  </si>
  <si>
    <t>870</t>
  </si>
  <si>
    <t>0111</t>
  </si>
  <si>
    <t>7615118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</si>
  <si>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</si>
  <si>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</si>
  <si>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</si>
  <si>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</si>
  <si>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</si>
  <si>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</si>
  <si>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5000000</t>
  </si>
  <si>
    <t>Отдельные мероприятия</t>
  </si>
  <si>
    <t>5090000</t>
  </si>
  <si>
    <t>5098061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</si>
  <si>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</si>
  <si>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</si>
  <si>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</si>
  <si>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</si>
  <si>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</si>
  <si>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</si>
  <si>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</si>
  <si>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</si>
  <si>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</si>
  <si>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</si>
  <si>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</si>
  <si>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</si>
  <si>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</si>
  <si>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</si>
  <si>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</si>
  <si>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</si>
  <si>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</si>
  <si>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</si>
  <si>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</si>
  <si>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</si>
  <si>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</si>
  <si>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</si>
  <si>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</si>
  <si>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</si>
  <si>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</si>
  <si>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</si>
  <si>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</si>
  <si>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</si>
  <si>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</si>
  <si>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</si>
  <si>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</si>
  <si>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(Разъезженского сельсовет)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</si>
  <si>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</si>
  <si>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</si>
  <si>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</si>
  <si>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</si>
  <si>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</si>
  <si>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</si>
  <si>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</si>
  <si>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</si>
  <si>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</si>
  <si>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</si>
  <si>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</si>
  <si>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4900000</t>
  </si>
  <si>
    <t>Подпрограмма "Обеспечение безопасности жизнедеятельности населения"</t>
  </si>
  <si>
    <t>4930000</t>
  </si>
  <si>
    <t>4938348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</si>
  <si>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</si>
  <si>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</si>
  <si>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</si>
  <si>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4920000</t>
  </si>
  <si>
    <t>4928342</t>
  </si>
  <si>
    <t>Подпрограмма «Благоустройство территории Разъезженского сельсовета»</t>
  </si>
  <si>
    <t>4910000</t>
  </si>
  <si>
    <t>4918340</t>
  </si>
  <si>
    <t>4937555</t>
  </si>
  <si>
    <t>4939555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</si>
  <si>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</si>
  <si>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</si>
  <si>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</si>
  <si>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</si>
  <si>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</si>
  <si>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</si>
  <si>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</si>
  <si>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</si>
  <si>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Источники внутреннего финансирования дефицита 
 сельского бюджета на 2015 год</t>
  </si>
  <si>
    <t>ДОХОДЫ   СЕЛЬСКОГО БЮДЖЕТА    на  2015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</si>
  <si>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2015 год</t>
  </si>
  <si>
    <t>Ведомственная структура   расходов  сельского бюджета                                                                                        на    2015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</si>
  <si>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2015   год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</si>
  <si>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</si>
  <si>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</si>
  <si>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7618027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</si>
  <si>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</si>
  <si>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</si>
  <si>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 xml:space="preserve">Содержание памятника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 </t>
  </si>
  <si>
    <t xml:space="preserve">Содержание кладбища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</si>
  <si>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 xml:space="preserve">Благоустройство территории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
 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</si>
  <si>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</si>
  <si>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</si>
  <si>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 xml:space="preserve">от 26.12.2014  № 55- 197 р. </t>
  </si>
  <si>
    <t>МУНИЦИПАЛЬНОЕ ОБРАЗОВАНИЕ</t>
  </si>
  <si>
    <t>РАЗЪЕЗЖЕНСКИЙ СЕЛЬСОВЕТ</t>
  </si>
  <si>
    <t>РАЗЪЕЗЖЕНСКИЙ СЕЛЬСКИЙ СОВЕТ ДЕПУТАТОВ</t>
  </si>
  <si>
    <t>Саянская ул., 58, с. Разъезжее, Ермаковский район, 662833                         тел 8 (391-38) 2-24-18</t>
  </si>
  <si>
    <t>Р  Е  Ш  Е  Н  И  Е</t>
  </si>
  <si>
    <t xml:space="preserve">« О  внесении  изменений  и  </t>
  </si>
  <si>
    <t xml:space="preserve">дополнений в решение  Совета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</si>
  <si>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2"/>
        <rFont val="Times New Roman"/>
        <family val="1"/>
      </rPr>
      <t xml:space="preserve">   Р Е Ш И Л  :</t>
    </r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</si>
  <si>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</si>
  <si>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</si>
  <si>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</si>
  <si>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</si>
  <si>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</si>
  <si>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</si>
  <si>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</si>
  <si>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</si>
  <si>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</si>
  <si>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</si>
  <si>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</si>
  <si>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</si>
  <si>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4)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2014 год»  к  решению   сельского  Совета депутатов  № 46-170 р. от  25.12.2013 г.  «О  бюджете Разъезженского сельсовета на 2014 год и плановый период 2015- 2016 годов»  , изложив его в редакции согласно приложения № 3 настоящего решения.</t>
  </si>
  <si>
    <t>Приложение 4</t>
  </si>
  <si>
    <t>Приложение 3</t>
  </si>
  <si>
    <t>Приложение 2</t>
  </si>
  <si>
    <t xml:space="preserve">от 13.02.2015  № 56 - 203 р. </t>
  </si>
  <si>
    <t>к решению  Разъезженского</t>
  </si>
  <si>
    <t>к   решению  Разъезженского</t>
  </si>
  <si>
    <t>Приложение 11</t>
  </si>
  <si>
    <t>Приложение 9</t>
  </si>
  <si>
    <t>Приложение 7</t>
  </si>
  <si>
    <t>6)      Внести    изменения в приложение №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2015   год»  к  решению   сельского  Совета депутатов  № 55-197 р. от  26.12.2014 г.  «О  бюджете Разъезженского сельсовета на 2015 год и плановый период 2016- 2017 годов» , изложив его в редакции согласно приложения № 5 настоящего решения.</t>
  </si>
  <si>
    <t>7)    Контроль за исполнение решения возложить на председателя бюджетной комиссии Разъезженского сельского Совета депутатов  Горева С.В.</t>
  </si>
  <si>
    <t>8)      Решение вступает в силу в день следующий за днем обнародования на территории Разъезженского сельсовета.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</si>
  <si>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2014 - 2017  годы</t>
  </si>
  <si>
    <r>
      <t xml:space="preserve">13 февраля  2015  год                         с. Разъезжее                                    №  56-203 р. </t>
    </r>
    <r>
      <rPr>
        <sz val="12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</si>
</sst>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vertAlign val="superscript"/>
      <sz val="10"/>
      <name val="Times New Roman"/>
      <family val="1"/>
    </font>
    <font>
      <sz val="8"/>
      <name val="Helv"/>
      <family val="0"/>
    </font>
    <font>
      <sz val="6.5"/>
      <name val="Helv"/>
      <family val="0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>
        <color indexed="63"/>
      </top>
      <bottom style="medium"/>
    </border>
    <border>
      <left style="dashed"/>
      <right style="dashed"/>
      <top style="dashed"/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 style="dashed"/>
    </border>
    <border>
      <left style="dotted"/>
      <right>
        <color indexed="63"/>
      </right>
      <top style="thin"/>
      <bottom style="dashed"/>
    </border>
    <border>
      <left style="dotted"/>
      <right style="dotted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 style="dashed"/>
      <top style="medium"/>
      <bottom style="dash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1" fillId="3" borderId="0" applyNumberFormat="0" applyBorder="0" applyAlignment="0" applyProtection="0"/>
    <xf numFmtId="0" fontId="43" fillId="4" borderId="0" applyNumberFormat="0" applyBorder="0" applyAlignment="0" applyProtection="0"/>
    <xf numFmtId="0" fontId="21" fillId="5" borderId="0" applyNumberFormat="0" applyBorder="0" applyAlignment="0" applyProtection="0"/>
    <xf numFmtId="0" fontId="43" fillId="6" borderId="0" applyNumberFormat="0" applyBorder="0" applyAlignment="0" applyProtection="0"/>
    <xf numFmtId="0" fontId="21" fillId="7" borderId="0" applyNumberFormat="0" applyBorder="0" applyAlignment="0" applyProtection="0"/>
    <xf numFmtId="0" fontId="43" fillId="8" borderId="0" applyNumberFormat="0" applyBorder="0" applyAlignment="0" applyProtection="0"/>
    <xf numFmtId="0" fontId="21" fillId="9" borderId="0" applyNumberFormat="0" applyBorder="0" applyAlignment="0" applyProtection="0"/>
    <xf numFmtId="0" fontId="43" fillId="10" borderId="0" applyNumberFormat="0" applyBorder="0" applyAlignment="0" applyProtection="0"/>
    <xf numFmtId="0" fontId="21" fillId="11" borderId="0" applyNumberFormat="0" applyBorder="0" applyAlignment="0" applyProtection="0"/>
    <xf numFmtId="0" fontId="43" fillId="12" borderId="0" applyNumberFormat="0" applyBorder="0" applyAlignment="0" applyProtection="0"/>
    <xf numFmtId="0" fontId="21" fillId="13" borderId="0" applyNumberFormat="0" applyBorder="0" applyAlignment="0" applyProtection="0"/>
    <xf numFmtId="0" fontId="43" fillId="14" borderId="0" applyNumberFormat="0" applyBorder="0" applyAlignment="0" applyProtection="0"/>
    <xf numFmtId="0" fontId="21" fillId="15" borderId="0" applyNumberFormat="0" applyBorder="0" applyAlignment="0" applyProtection="0"/>
    <xf numFmtId="0" fontId="43" fillId="16" borderId="0" applyNumberFormat="0" applyBorder="0" applyAlignment="0" applyProtection="0"/>
    <xf numFmtId="0" fontId="21" fillId="17" borderId="0" applyNumberFormat="0" applyBorder="0" applyAlignment="0" applyProtection="0"/>
    <xf numFmtId="0" fontId="43" fillId="18" borderId="0" applyNumberFormat="0" applyBorder="0" applyAlignment="0" applyProtection="0"/>
    <xf numFmtId="0" fontId="21" fillId="19" borderId="0" applyNumberFormat="0" applyBorder="0" applyAlignment="0" applyProtection="0"/>
    <xf numFmtId="0" fontId="43" fillId="20" borderId="0" applyNumberFormat="0" applyBorder="0" applyAlignment="0" applyProtection="0"/>
    <xf numFmtId="0" fontId="21" fillId="9" borderId="0" applyNumberFormat="0" applyBorder="0" applyAlignment="0" applyProtection="0"/>
    <xf numFmtId="0" fontId="43" fillId="21" borderId="0" applyNumberFormat="0" applyBorder="0" applyAlignment="0" applyProtection="0"/>
    <xf numFmtId="0" fontId="21" fillId="15" borderId="0" applyNumberFormat="0" applyBorder="0" applyAlignment="0" applyProtection="0"/>
    <xf numFmtId="0" fontId="43" fillId="22" borderId="0" applyNumberFormat="0" applyBorder="0" applyAlignment="0" applyProtection="0"/>
    <xf numFmtId="0" fontId="21" fillId="23" borderId="0" applyNumberFormat="0" applyBorder="0" applyAlignment="0" applyProtection="0"/>
    <xf numFmtId="0" fontId="44" fillId="24" borderId="0" applyNumberFormat="0" applyBorder="0" applyAlignment="0" applyProtection="0"/>
    <xf numFmtId="0" fontId="22" fillId="25" borderId="0" applyNumberFormat="0" applyBorder="0" applyAlignment="0" applyProtection="0"/>
    <xf numFmtId="0" fontId="44" fillId="26" borderId="0" applyNumberFormat="0" applyBorder="0" applyAlignment="0" applyProtection="0"/>
    <xf numFmtId="0" fontId="22" fillId="17" borderId="0" applyNumberFormat="0" applyBorder="0" applyAlignment="0" applyProtection="0"/>
    <xf numFmtId="0" fontId="44" fillId="27" borderId="0" applyNumberFormat="0" applyBorder="0" applyAlignment="0" applyProtection="0"/>
    <xf numFmtId="0" fontId="22" fillId="19" borderId="0" applyNumberFormat="0" applyBorder="0" applyAlignment="0" applyProtection="0"/>
    <xf numFmtId="0" fontId="44" fillId="28" borderId="0" applyNumberFormat="0" applyBorder="0" applyAlignment="0" applyProtection="0"/>
    <xf numFmtId="0" fontId="22" fillId="29" borderId="0" applyNumberFormat="0" applyBorder="0" applyAlignment="0" applyProtection="0"/>
    <xf numFmtId="0" fontId="44" fillId="30" borderId="0" applyNumberFormat="0" applyBorder="0" applyAlignment="0" applyProtection="0"/>
    <xf numFmtId="0" fontId="22" fillId="31" borderId="0" applyNumberFormat="0" applyBorder="0" applyAlignment="0" applyProtection="0"/>
    <xf numFmtId="0" fontId="44" fillId="32" borderId="0" applyNumberFormat="0" applyBorder="0" applyAlignment="0" applyProtection="0"/>
    <xf numFmtId="0" fontId="22" fillId="33" borderId="0" applyNumberFormat="0" applyBorder="0" applyAlignment="0" applyProtection="0"/>
    <xf numFmtId="0" fontId="44" fillId="34" borderId="0" applyNumberFormat="0" applyBorder="0" applyAlignment="0" applyProtection="0"/>
    <xf numFmtId="0" fontId="22" fillId="35" borderId="0" applyNumberFormat="0" applyBorder="0" applyAlignment="0" applyProtection="0"/>
    <xf numFmtId="0" fontId="44" fillId="36" borderId="0" applyNumberFormat="0" applyBorder="0" applyAlignment="0" applyProtection="0"/>
    <xf numFmtId="0" fontId="22" fillId="37" borderId="0" applyNumberFormat="0" applyBorder="0" applyAlignment="0" applyProtection="0"/>
    <xf numFmtId="0" fontId="44" fillId="38" borderId="0" applyNumberFormat="0" applyBorder="0" applyAlignment="0" applyProtection="0"/>
    <xf numFmtId="0" fontId="22" fillId="39" borderId="0" applyNumberFormat="0" applyBorder="0" applyAlignment="0" applyProtection="0"/>
    <xf numFmtId="0" fontId="44" fillId="40" borderId="0" applyNumberFormat="0" applyBorder="0" applyAlignment="0" applyProtection="0"/>
    <xf numFmtId="0" fontId="22" fillId="29" borderId="0" applyNumberFormat="0" applyBorder="0" applyAlignment="0" applyProtection="0"/>
    <xf numFmtId="0" fontId="44" fillId="41" borderId="0" applyNumberFormat="0" applyBorder="0" applyAlignment="0" applyProtection="0"/>
    <xf numFmtId="0" fontId="22" fillId="31" borderId="0" applyNumberFormat="0" applyBorder="0" applyAlignment="0" applyProtection="0"/>
    <xf numFmtId="0" fontId="44" fillId="42" borderId="0" applyNumberFormat="0" applyBorder="0" applyAlignment="0" applyProtection="0"/>
    <xf numFmtId="0" fontId="22" fillId="43" borderId="0" applyNumberFormat="0" applyBorder="0" applyAlignment="0" applyProtection="0"/>
    <xf numFmtId="0" fontId="45" fillId="44" borderId="1" applyNumberFormat="0" applyAlignment="0" applyProtection="0"/>
    <xf numFmtId="0" fontId="23" fillId="13" borderId="2" applyNumberFormat="0" applyAlignment="0" applyProtection="0"/>
    <xf numFmtId="0" fontId="46" fillId="45" borderId="3" applyNumberFormat="0" applyAlignment="0" applyProtection="0"/>
    <xf numFmtId="0" fontId="24" fillId="46" borderId="4" applyNumberFormat="0" applyAlignment="0" applyProtection="0"/>
    <xf numFmtId="0" fontId="47" fillId="45" borderId="1" applyNumberFormat="0" applyAlignment="0" applyProtection="0"/>
    <xf numFmtId="0" fontId="25" fillId="46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26" fillId="0" borderId="6" applyNumberFormat="0" applyFill="0" applyAlignment="0" applyProtection="0"/>
    <xf numFmtId="0" fontId="49" fillId="0" borderId="7" applyNumberFormat="0" applyFill="0" applyAlignment="0" applyProtection="0"/>
    <xf numFmtId="0" fontId="27" fillId="0" borderId="8" applyNumberFormat="0" applyFill="0" applyAlignment="0" applyProtection="0"/>
    <xf numFmtId="0" fontId="50" fillId="0" borderId="9" applyNumberFormat="0" applyFill="0" applyAlignment="0" applyProtection="0"/>
    <xf numFmtId="0" fontId="28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9" fillId="0" borderId="12" applyNumberFormat="0" applyFill="0" applyAlignment="0" applyProtection="0"/>
    <xf numFmtId="0" fontId="52" fillId="47" borderId="13" applyNumberFormat="0" applyAlignment="0" applyProtection="0"/>
    <xf numFmtId="0" fontId="30" fillId="48" borderId="14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32" fillId="5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33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37" fillId="7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6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4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49" fontId="1" fillId="0" borderId="19" xfId="0" applyNumberFormat="1" applyFont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justify" vertical="center" wrapText="1"/>
    </xf>
    <xf numFmtId="49" fontId="1" fillId="0" borderId="19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 applyBorder="1" applyAlignment="1">
      <alignment/>
    </xf>
    <xf numFmtId="0" fontId="19" fillId="0" borderId="24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1" fontId="11" fillId="0" borderId="20" xfId="102" applyNumberFormat="1" applyFont="1" applyFill="1" applyBorder="1" applyAlignment="1" applyProtection="1">
      <alignment horizontal="center" vertical="top" wrapText="1"/>
      <protection/>
    </xf>
    <xf numFmtId="2" fontId="11" fillId="0" borderId="21" xfId="102" applyNumberFormat="1" applyFont="1" applyFill="1" applyBorder="1" applyAlignment="1" applyProtection="1">
      <alignment horizontal="center" vertical="top" wrapText="1"/>
      <protection/>
    </xf>
    <xf numFmtId="49" fontId="2" fillId="0" borderId="24" xfId="0" applyNumberFormat="1" applyFont="1" applyFill="1" applyBorder="1" applyAlignment="1">
      <alignment horizontal="center"/>
    </xf>
    <xf numFmtId="1" fontId="11" fillId="0" borderId="23" xfId="102" applyNumberFormat="1" applyFont="1" applyFill="1" applyBorder="1" applyAlignment="1" applyProtection="1">
      <alignment horizontal="center" vertical="top" wrapText="1"/>
      <protection/>
    </xf>
    <xf numFmtId="49" fontId="1" fillId="0" borderId="25" xfId="0" applyNumberFormat="1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 wrapText="1" shrinkToFit="1"/>
    </xf>
    <xf numFmtId="4" fontId="14" fillId="0" borderId="0" xfId="0" applyNumberFormat="1" applyFont="1" applyFill="1" applyBorder="1" applyAlignment="1">
      <alignment/>
    </xf>
    <xf numFmtId="1" fontId="7" fillId="0" borderId="20" xfId="0" applyNumberFormat="1" applyFont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center" wrapText="1" shrinkToFit="1"/>
    </xf>
    <xf numFmtId="49" fontId="1" fillId="0" borderId="28" xfId="0" applyNumberFormat="1" applyFont="1" applyFill="1" applyBorder="1" applyAlignment="1">
      <alignment horizontal="center" vertical="center" wrapText="1" shrinkToFit="1"/>
    </xf>
    <xf numFmtId="1" fontId="7" fillId="0" borderId="21" xfId="0" applyNumberFormat="1" applyFont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 wrapText="1" shrinkToFit="1"/>
    </xf>
    <xf numFmtId="49" fontId="11" fillId="0" borderId="30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2" fontId="11" fillId="0" borderId="29" xfId="102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3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center" wrapText="1" shrinkToFit="1"/>
    </xf>
    <xf numFmtId="49" fontId="11" fillId="0" borderId="32" xfId="0" applyNumberFormat="1" applyFont="1" applyFill="1" applyBorder="1" applyAlignment="1">
      <alignment horizontal="center" wrapText="1" shrinkToFit="1"/>
    </xf>
    <xf numFmtId="0" fontId="3" fillId="0" borderId="33" xfId="0" applyNumberFormat="1" applyFont="1" applyBorder="1" applyAlignment="1">
      <alignment vertical="top" wrapText="1"/>
    </xf>
    <xf numFmtId="0" fontId="3" fillId="0" borderId="34" xfId="0" applyNumberFormat="1" applyFont="1" applyBorder="1" applyAlignment="1">
      <alignment vertical="top" wrapText="1"/>
    </xf>
    <xf numFmtId="3" fontId="11" fillId="0" borderId="35" xfId="0" applyNumberFormat="1" applyFont="1" applyFill="1" applyBorder="1" applyAlignment="1">
      <alignment horizontal="center" wrapText="1" shrinkToFit="1"/>
    </xf>
    <xf numFmtId="0" fontId="11" fillId="0" borderId="35" xfId="0" applyFont="1" applyFill="1" applyBorder="1" applyAlignment="1">
      <alignment horizontal="center" wrapText="1" shrinkToFit="1"/>
    </xf>
    <xf numFmtId="4" fontId="5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 horizontal="center" vertical="center" wrapText="1" shrinkToFit="1"/>
    </xf>
    <xf numFmtId="164" fontId="1" fillId="0" borderId="37" xfId="0" applyNumberFormat="1" applyFont="1" applyFill="1" applyBorder="1" applyAlignment="1">
      <alignment horizontal="center" shrinkToFit="1"/>
    </xf>
    <xf numFmtId="0" fontId="3" fillId="0" borderId="37" xfId="0" applyFont="1" applyFill="1" applyBorder="1" applyAlignment="1">
      <alignment horizontal="center" wrapText="1" shrinkToFit="1"/>
    </xf>
    <xf numFmtId="4" fontId="4" fillId="0" borderId="38" xfId="0" applyNumberFormat="1" applyFont="1" applyFill="1" applyBorder="1" applyAlignment="1">
      <alignment/>
    </xf>
    <xf numFmtId="0" fontId="2" fillId="0" borderId="33" xfId="0" applyNumberFormat="1" applyFont="1" applyFill="1" applyBorder="1" applyAlignment="1">
      <alignment horizontal="justify" vertical="center" wrapText="1" shrinkToFit="1"/>
    </xf>
    <xf numFmtId="0" fontId="2" fillId="0" borderId="34" xfId="0" applyNumberFormat="1" applyFont="1" applyFill="1" applyBorder="1" applyAlignment="1">
      <alignment horizontal="justify" vertical="center" wrapText="1" shrinkToFit="1"/>
    </xf>
    <xf numFmtId="0" fontId="1" fillId="0" borderId="34" xfId="0" applyNumberFormat="1" applyFont="1" applyFill="1" applyBorder="1" applyAlignment="1">
      <alignment horizontal="justify" vertical="center" wrapText="1" shrinkToFit="1"/>
    </xf>
    <xf numFmtId="0" fontId="1" fillId="0" borderId="34" xfId="0" applyFont="1" applyFill="1" applyBorder="1" applyAlignment="1">
      <alignment horizontal="justify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1" fillId="0" borderId="34" xfId="0" applyFont="1" applyFill="1" applyBorder="1" applyAlignment="1">
      <alignment horizontal="justify" vertical="top" wrapText="1"/>
    </xf>
    <xf numFmtId="0" fontId="5" fillId="0" borderId="34" xfId="0" applyFont="1" applyFill="1" applyBorder="1" applyAlignment="1">
      <alignment horizontal="justify" vertical="center" wrapText="1"/>
    </xf>
    <xf numFmtId="0" fontId="2" fillId="0" borderId="34" xfId="0" applyNumberFormat="1" applyFont="1" applyFill="1" applyBorder="1" applyAlignment="1">
      <alignment horizontal="justify" vertical="top" wrapText="1" shrinkToFit="1"/>
    </xf>
    <xf numFmtId="0" fontId="1" fillId="0" borderId="34" xfId="0" applyNumberFormat="1" applyFont="1" applyFill="1" applyBorder="1" applyAlignment="1">
      <alignment horizontal="justify" vertical="top" wrapText="1" shrinkToFit="1"/>
    </xf>
    <xf numFmtId="0" fontId="1" fillId="0" borderId="39" xfId="0" applyNumberFormat="1" applyFont="1" applyFill="1" applyBorder="1" applyAlignment="1">
      <alignment horizontal="justify" vertical="center" wrapText="1" shrinkToFit="1"/>
    </xf>
    <xf numFmtId="4" fontId="2" fillId="0" borderId="35" xfId="0" applyNumberFormat="1" applyFont="1" applyFill="1" applyBorder="1" applyAlignment="1">
      <alignment/>
    </xf>
    <xf numFmtId="4" fontId="2" fillId="0" borderId="35" xfId="89" applyNumberFormat="1" applyFont="1" applyFill="1" applyBorder="1">
      <alignment/>
      <protection/>
    </xf>
    <xf numFmtId="4" fontId="2" fillId="0" borderId="35" xfId="0" applyNumberFormat="1" applyFont="1" applyFill="1" applyBorder="1" applyAlignment="1">
      <alignment wrapText="1"/>
    </xf>
    <xf numFmtId="4" fontId="11" fillId="0" borderId="37" xfId="0" applyNumberFormat="1" applyFont="1" applyFill="1" applyBorder="1" applyAlignment="1">
      <alignment/>
    </xf>
    <xf numFmtId="49" fontId="11" fillId="0" borderId="40" xfId="0" applyNumberFormat="1" applyFont="1" applyFill="1" applyBorder="1" applyAlignment="1">
      <alignment horizontal="center" vertical="center" wrapText="1" shrinkToFit="1"/>
    </xf>
    <xf numFmtId="4" fontId="14" fillId="0" borderId="36" xfId="0" applyNumberFormat="1" applyFont="1" applyFill="1" applyBorder="1" applyAlignment="1">
      <alignment horizontal="right"/>
    </xf>
    <xf numFmtId="49" fontId="11" fillId="0" borderId="41" xfId="0" applyNumberFormat="1" applyFont="1" applyFill="1" applyBorder="1" applyAlignment="1">
      <alignment horizontal="center"/>
    </xf>
    <xf numFmtId="4" fontId="14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0" fontId="11" fillId="0" borderId="4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vertical="top" wrapText="1"/>
    </xf>
    <xf numFmtId="49" fontId="1" fillId="0" borderId="35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vertical="top" wrapText="1"/>
    </xf>
    <xf numFmtId="4" fontId="1" fillId="0" borderId="35" xfId="0" applyNumberFormat="1" applyFont="1" applyFill="1" applyBorder="1" applyAlignment="1">
      <alignment horizontal="right" vertical="center" wrapText="1"/>
    </xf>
    <xf numFmtId="0" fontId="20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wrapText="1"/>
    </xf>
    <xf numFmtId="49" fontId="2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2" fontId="18" fillId="0" borderId="35" xfId="0" applyNumberFormat="1" applyFont="1" applyFill="1" applyBorder="1" applyAlignment="1">
      <alignment vertical="top" wrapText="1"/>
    </xf>
    <xf numFmtId="0" fontId="2" fillId="0" borderId="33" xfId="0" applyFont="1" applyFill="1" applyBorder="1" applyAlignment="1">
      <alignment wrapText="1"/>
    </xf>
    <xf numFmtId="2" fontId="1" fillId="0" borderId="34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wrapText="1"/>
    </xf>
    <xf numFmtId="2" fontId="2" fillId="0" borderId="34" xfId="0" applyNumberFormat="1" applyFont="1" applyFill="1" applyBorder="1" applyAlignment="1">
      <alignment vertical="top" wrapText="1"/>
    </xf>
    <xf numFmtId="2" fontId="1" fillId="0" borderId="39" xfId="0" applyNumberFormat="1" applyFont="1" applyFill="1" applyBorder="1" applyAlignment="1">
      <alignment vertical="top" wrapText="1"/>
    </xf>
    <xf numFmtId="4" fontId="2" fillId="0" borderId="35" xfId="0" applyNumberFormat="1" applyFont="1" applyFill="1" applyBorder="1" applyAlignment="1">
      <alignment vertical="center"/>
    </xf>
    <xf numFmtId="4" fontId="1" fillId="0" borderId="35" xfId="0" applyNumberFormat="1" applyFont="1" applyFill="1" applyBorder="1" applyAlignment="1">
      <alignment/>
    </xf>
    <xf numFmtId="4" fontId="42" fillId="0" borderId="48" xfId="0" applyNumberFormat="1" applyFont="1" applyFill="1" applyBorder="1" applyAlignment="1">
      <alignment horizontal="right" vertical="center" wrapText="1"/>
    </xf>
    <xf numFmtId="4" fontId="40" fillId="0" borderId="0" xfId="0" applyNumberFormat="1" applyFont="1" applyFill="1" applyAlignment="1">
      <alignment/>
    </xf>
    <xf numFmtId="49" fontId="1" fillId="0" borderId="43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right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top" wrapText="1"/>
    </xf>
    <xf numFmtId="4" fontId="19" fillId="0" borderId="55" xfId="0" applyNumberFormat="1" applyFont="1" applyFill="1" applyBorder="1" applyAlignment="1">
      <alignment horizontal="center" vertical="center" wrapText="1"/>
    </xf>
    <xf numFmtId="4" fontId="3" fillId="0" borderId="56" xfId="0" applyNumberFormat="1" applyFont="1" applyFill="1" applyBorder="1" applyAlignment="1">
      <alignment horizontal="center" vertical="center" wrapText="1"/>
    </xf>
    <xf numFmtId="4" fontId="19" fillId="0" borderId="56" xfId="0" applyNumberFormat="1" applyFont="1" applyFill="1" applyBorder="1" applyAlignment="1">
      <alignment horizontal="center" vertical="center" wrapText="1"/>
    </xf>
    <xf numFmtId="4" fontId="3" fillId="0" borderId="57" xfId="0" applyNumberFormat="1" applyFont="1" applyFill="1" applyBorder="1" applyAlignment="1">
      <alignment horizontal="center" vertical="center" wrapText="1"/>
    </xf>
    <xf numFmtId="4" fontId="5" fillId="0" borderId="58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5" fillId="0" borderId="5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justify" wrapText="1"/>
    </xf>
    <xf numFmtId="3" fontId="1" fillId="0" borderId="43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vertical="top" wrapText="1"/>
    </xf>
    <xf numFmtId="49" fontId="1" fillId="0" borderId="4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7" fillId="0" borderId="37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3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 wrapText="1"/>
    </xf>
    <xf numFmtId="49" fontId="4" fillId="0" borderId="61" xfId="0" applyNumberFormat="1" applyFont="1" applyBorder="1" applyAlignment="1">
      <alignment horizontal="left"/>
    </xf>
    <xf numFmtId="49" fontId="4" fillId="0" borderId="62" xfId="0" applyNumberFormat="1" applyFont="1" applyBorder="1" applyAlignment="1">
      <alignment horizontal="left"/>
    </xf>
    <xf numFmtId="49" fontId="4" fillId="0" borderId="63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Fill="1" applyAlignment="1">
      <alignment horizontal="center"/>
    </xf>
    <xf numFmtId="0" fontId="13" fillId="0" borderId="64" xfId="0" applyFont="1" applyFill="1" applyBorder="1" applyAlignment="1">
      <alignment horizontal="right" vertical="top" wrapText="1"/>
    </xf>
    <xf numFmtId="0" fontId="13" fillId="0" borderId="65" xfId="0" applyFont="1" applyFill="1" applyBorder="1" applyAlignment="1">
      <alignment horizontal="right" vertical="top" wrapText="1"/>
    </xf>
    <xf numFmtId="0" fontId="13" fillId="0" borderId="66" xfId="0" applyFont="1" applyFill="1" applyBorder="1" applyAlignment="1">
      <alignment horizontal="right" vertical="top" wrapText="1"/>
    </xf>
    <xf numFmtId="0" fontId="12" fillId="0" borderId="6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right" vertical="top" wrapText="1"/>
    </xf>
    <xf numFmtId="0" fontId="13" fillId="0" borderId="68" xfId="0" applyFont="1" applyFill="1" applyBorder="1" applyAlignment="1">
      <alignment horizontal="right" vertical="top" wrapText="1"/>
    </xf>
    <xf numFmtId="0" fontId="13" fillId="0" borderId="69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right"/>
    </xf>
    <xf numFmtId="0" fontId="12" fillId="0" borderId="64" xfId="0" applyNumberFormat="1" applyFont="1" applyFill="1" applyBorder="1" applyAlignment="1" quotePrefix="1">
      <alignment horizontal="center" vertical="center" wrapText="1"/>
    </xf>
    <xf numFmtId="0" fontId="12" fillId="0" borderId="39" xfId="0" applyNumberFormat="1" applyFont="1" applyFill="1" applyBorder="1" applyAlignment="1" quotePrefix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71" xfId="0" applyNumberFormat="1" applyFont="1" applyFill="1" applyBorder="1" applyAlignment="1">
      <alignment horizontal="center" vertical="center" textRotation="90" wrapText="1"/>
    </xf>
    <xf numFmtId="0" fontId="12" fillId="0" borderId="23" xfId="0" applyNumberFormat="1" applyFont="1" applyFill="1" applyBorder="1" applyAlignment="1">
      <alignment horizontal="center" vertical="center" textRotation="90" wrapText="1"/>
    </xf>
    <xf numFmtId="49" fontId="12" fillId="0" borderId="72" xfId="0" applyNumberFormat="1" applyFont="1" applyFill="1" applyBorder="1" applyAlignment="1">
      <alignment horizontal="center" vertical="center" wrapText="1"/>
    </xf>
    <xf numFmtId="49" fontId="12" fillId="0" borderId="72" xfId="0" applyNumberFormat="1" applyFont="1" applyFill="1" applyBorder="1" applyAlignment="1" quotePrefix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 shrinkToFit="1"/>
    </xf>
    <xf numFmtId="0" fontId="2" fillId="0" borderId="7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1" fillId="0" borderId="7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Коды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4"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120" zoomScaleSheetLayoutView="120" zoomScalePageLayoutView="0" workbookViewId="0" topLeftCell="A1">
      <selection activeCell="H14" sqref="H14"/>
    </sheetView>
  </sheetViews>
  <sheetFormatPr defaultColWidth="9.00390625" defaultRowHeight="12.75"/>
  <cols>
    <col min="1" max="1" width="5.00390625" style="27" customWidth="1"/>
    <col min="2" max="2" width="17.75390625" style="27" customWidth="1"/>
    <col min="3" max="3" width="9.125" style="27" customWidth="1"/>
    <col min="4" max="4" width="10.625" style="27" customWidth="1"/>
    <col min="5" max="5" width="8.75390625" style="27" customWidth="1"/>
    <col min="6" max="6" width="7.75390625" style="27" customWidth="1"/>
    <col min="7" max="7" width="9.125" style="27" customWidth="1"/>
    <col min="8" max="8" width="12.125" style="27" customWidth="1"/>
    <col min="9" max="9" width="11.75390625" style="27" customWidth="1"/>
    <col min="10" max="16384" width="9.125" style="27" customWidth="1"/>
  </cols>
  <sheetData>
    <row r="1" spans="1:9" ht="19.5" customHeight="1">
      <c r="A1" s="201" t="s">
        <v>288</v>
      </c>
      <c r="B1" s="199"/>
      <c r="C1" s="199"/>
      <c r="D1" s="199"/>
      <c r="E1" s="199"/>
      <c r="F1" s="199"/>
      <c r="G1" s="199"/>
      <c r="H1" s="199"/>
      <c r="I1" s="199"/>
    </row>
    <row r="2" spans="1:9" ht="6" customHeight="1">
      <c r="A2" s="201"/>
      <c r="B2" s="199"/>
      <c r="C2" s="199"/>
      <c r="D2" s="199"/>
      <c r="E2" s="199"/>
      <c r="F2" s="199"/>
      <c r="G2" s="199"/>
      <c r="H2" s="199"/>
      <c r="I2" s="199"/>
    </row>
    <row r="3" spans="1:9" ht="18" customHeight="1">
      <c r="A3" s="201" t="s">
        <v>289</v>
      </c>
      <c r="B3" s="199"/>
      <c r="C3" s="199"/>
      <c r="D3" s="199"/>
      <c r="E3" s="199"/>
      <c r="F3" s="199"/>
      <c r="G3" s="199"/>
      <c r="H3" s="199"/>
      <c r="I3" s="199"/>
    </row>
    <row r="4" spans="1:9" ht="5.25" customHeight="1">
      <c r="A4" s="185"/>
      <c r="B4" s="186"/>
      <c r="C4" s="186"/>
      <c r="D4" s="186"/>
      <c r="E4" s="186"/>
      <c r="F4" s="186"/>
      <c r="G4" s="186"/>
      <c r="H4" s="186"/>
      <c r="I4" s="186"/>
    </row>
    <row r="5" spans="1:9" ht="18.75" customHeight="1" thickBot="1">
      <c r="A5" s="202" t="s">
        <v>290</v>
      </c>
      <c r="B5" s="203"/>
      <c r="C5" s="203"/>
      <c r="D5" s="203"/>
      <c r="E5" s="203"/>
      <c r="F5" s="203"/>
      <c r="G5" s="203"/>
      <c r="H5" s="203"/>
      <c r="I5" s="203"/>
    </row>
    <row r="6" spans="1:9" ht="12.75">
      <c r="A6" s="197" t="s">
        <v>291</v>
      </c>
      <c r="B6" s="197"/>
      <c r="C6" s="197"/>
      <c r="D6" s="197"/>
      <c r="E6" s="197"/>
      <c r="F6" s="197"/>
      <c r="G6" s="197"/>
      <c r="H6" s="197"/>
      <c r="I6" s="197"/>
    </row>
    <row r="7" spans="1:9" ht="15.75">
      <c r="A7" s="185"/>
      <c r="B7" s="186"/>
      <c r="C7" s="186"/>
      <c r="D7" s="186"/>
      <c r="E7" s="186"/>
      <c r="F7" s="186"/>
      <c r="G7" s="186"/>
      <c r="H7" s="186"/>
      <c r="I7" s="186"/>
    </row>
    <row r="8" spans="1:9" ht="22.5" customHeight="1">
      <c r="A8" s="198" t="s">
        <v>292</v>
      </c>
      <c r="B8" s="199"/>
      <c r="C8" s="199"/>
      <c r="D8" s="199"/>
      <c r="E8" s="199"/>
      <c r="F8" s="199"/>
      <c r="G8" s="199"/>
      <c r="H8" s="199"/>
      <c r="I8" s="199"/>
    </row>
    <row r="9" spans="1:9" ht="11.25" customHeight="1">
      <c r="A9" s="198"/>
      <c r="B9" s="199"/>
      <c r="C9" s="199"/>
      <c r="D9" s="199"/>
      <c r="E9" s="199"/>
      <c r="F9" s="199"/>
      <c r="G9" s="199"/>
      <c r="H9" s="199"/>
      <c r="I9" s="199"/>
    </row>
    <row r="10" spans="1:9" ht="14.25" customHeight="1">
      <c r="A10" s="200" t="s">
        <v>322</v>
      </c>
      <c r="B10" s="199"/>
      <c r="C10" s="199"/>
      <c r="D10" s="199"/>
      <c r="E10" s="199"/>
      <c r="F10" s="199"/>
      <c r="G10" s="199"/>
      <c r="H10" s="199"/>
      <c r="I10" s="199"/>
    </row>
    <row r="11" spans="1:9" ht="15.75">
      <c r="A11" s="200"/>
      <c r="B11" s="199"/>
      <c r="C11" s="199"/>
      <c r="D11" s="199"/>
      <c r="E11" s="199"/>
      <c r="F11" s="199"/>
      <c r="G11" s="199"/>
      <c r="H11" s="199"/>
      <c r="I11" s="199"/>
    </row>
    <row r="12" spans="1:6" ht="15.75">
      <c r="A12" s="210" t="s">
        <v>293</v>
      </c>
      <c r="B12" s="199"/>
      <c r="C12" s="199"/>
      <c r="D12" s="199"/>
      <c r="E12" s="199"/>
      <c r="F12" s="199"/>
    </row>
    <row r="13" spans="1:6" ht="15.75">
      <c r="A13" s="210" t="s">
        <v>294</v>
      </c>
      <c r="B13" s="199"/>
      <c r="C13" s="199"/>
      <c r="D13" s="199"/>
      <c r="E13" s="199"/>
      <c r="F13" s="199"/>
    </row>
    <row r="14" spans="1:6" ht="15.75">
      <c r="A14" s="210" t="s">
        <v>5</v>
      </c>
      <c r="B14" s="199"/>
      <c r="C14" s="199"/>
      <c r="D14" s="199"/>
      <c r="E14" s="199"/>
      <c r="F14" s="199"/>
    </row>
    <row r="15" spans="1:6" ht="28.5" customHeight="1">
      <c r="A15" s="204" t="s">
        <v>6</v>
      </c>
      <c r="B15" s="199"/>
      <c r="C15" s="199"/>
      <c r="D15" s="199"/>
      <c r="E15" s="199"/>
      <c r="F15" s="199"/>
    </row>
    <row r="16" spans="1:9" ht="15.75" customHeight="1">
      <c r="A16" s="204"/>
      <c r="B16" s="205"/>
      <c r="C16" s="205"/>
      <c r="D16" s="205"/>
      <c r="E16" s="205"/>
      <c r="F16" s="205"/>
      <c r="G16" s="205"/>
      <c r="H16" s="205"/>
      <c r="I16" s="205"/>
    </row>
    <row r="17" spans="1:13" ht="35.25" customHeight="1">
      <c r="A17" s="206" t="s">
        <v>295</v>
      </c>
      <c r="B17" s="207"/>
      <c r="C17" s="207"/>
      <c r="D17" s="207"/>
      <c r="E17" s="207"/>
      <c r="F17" s="207"/>
      <c r="G17" s="207"/>
      <c r="H17" s="207"/>
      <c r="I17" s="207"/>
      <c r="J17" s="188"/>
      <c r="K17" s="188"/>
      <c r="L17" s="188"/>
      <c r="M17" s="188"/>
    </row>
    <row r="18" spans="1:13" s="100" customFormat="1" ht="47.25" customHeight="1">
      <c r="A18" s="208" t="s">
        <v>7</v>
      </c>
      <c r="B18" s="209"/>
      <c r="C18" s="209"/>
      <c r="D18" s="209"/>
      <c r="E18" s="209"/>
      <c r="F18" s="209"/>
      <c r="G18" s="209"/>
      <c r="H18" s="209"/>
      <c r="I18" s="209"/>
      <c r="J18" s="189">
        <f>H19-D19</f>
        <v>518.7700000000004</v>
      </c>
      <c r="K18" s="99"/>
      <c r="L18" s="99"/>
      <c r="M18" s="99"/>
    </row>
    <row r="19" spans="1:13" s="100" customFormat="1" ht="17.25" customHeight="1">
      <c r="A19" s="211" t="s">
        <v>296</v>
      </c>
      <c r="B19" s="212"/>
      <c r="C19" s="212"/>
      <c r="D19" s="190">
        <f>'прил 5 ДОХ'!K59</f>
        <v>4935.38</v>
      </c>
      <c r="E19" s="211" t="s">
        <v>297</v>
      </c>
      <c r="F19" s="211"/>
      <c r="G19" s="211"/>
      <c r="H19" s="190">
        <f>'прил 5 ДОХ'!M59</f>
        <v>5454.150000000001</v>
      </c>
      <c r="I19" s="6" t="s">
        <v>298</v>
      </c>
      <c r="J19" s="189">
        <f>H19-D19</f>
        <v>518.7700000000004</v>
      </c>
      <c r="K19" s="99" t="s">
        <v>299</v>
      </c>
      <c r="L19" s="99"/>
      <c r="M19" s="99"/>
    </row>
    <row r="20" spans="1:13" s="100" customFormat="1" ht="17.25" customHeight="1">
      <c r="A20" s="211" t="s">
        <v>300</v>
      </c>
      <c r="B20" s="212"/>
      <c r="C20" s="212"/>
      <c r="D20" s="190">
        <f>'прил 9 ВЕДОМ 2015'!G114</f>
        <v>4935.38</v>
      </c>
      <c r="E20" s="211" t="s">
        <v>297</v>
      </c>
      <c r="F20" s="211"/>
      <c r="G20" s="211"/>
      <c r="H20" s="190">
        <f>'прил 9 ВЕДОМ 2015'!I114</f>
        <v>5520.18</v>
      </c>
      <c r="I20" s="6" t="s">
        <v>298</v>
      </c>
      <c r="J20" s="189">
        <f>H20-D20</f>
        <v>584.8000000000002</v>
      </c>
      <c r="K20" s="99" t="s">
        <v>301</v>
      </c>
      <c r="L20" s="99"/>
      <c r="M20" s="99"/>
    </row>
    <row r="21" spans="1:13" s="100" customFormat="1" ht="17.25" customHeight="1">
      <c r="A21" s="211" t="s">
        <v>302</v>
      </c>
      <c r="B21" s="212"/>
      <c r="C21" s="212"/>
      <c r="D21" s="190">
        <f>'Прил 1 ИСТОЧ'!D25</f>
        <v>0</v>
      </c>
      <c r="E21" s="211" t="s">
        <v>297</v>
      </c>
      <c r="F21" s="211"/>
      <c r="G21" s="211"/>
      <c r="H21" s="190">
        <f>'Прил 1 ИСТОЧ'!F25</f>
        <v>66.02999999999975</v>
      </c>
      <c r="I21" s="6" t="s">
        <v>298</v>
      </c>
      <c r="J21" s="189">
        <f>H21-D21</f>
        <v>66.02999999999975</v>
      </c>
      <c r="K21" s="99" t="s">
        <v>303</v>
      </c>
      <c r="L21" s="99"/>
      <c r="M21" s="99"/>
    </row>
    <row r="22" spans="1:13" ht="17.25" customHeight="1">
      <c r="A22" s="211" t="s">
        <v>304</v>
      </c>
      <c r="B22" s="212"/>
      <c r="C22" s="212"/>
      <c r="D22" s="190">
        <f>'Прил 1 ИСТОЧ'!D25</f>
        <v>0</v>
      </c>
      <c r="E22" s="211" t="s">
        <v>297</v>
      </c>
      <c r="F22" s="211"/>
      <c r="G22" s="211"/>
      <c r="H22" s="190">
        <f>'Прил 1 ИСТОЧ'!F25</f>
        <v>66.02999999999975</v>
      </c>
      <c r="I22" s="6" t="s">
        <v>298</v>
      </c>
      <c r="J22" s="189">
        <f>H22-D22</f>
        <v>66.02999999999975</v>
      </c>
      <c r="K22" s="188" t="s">
        <v>305</v>
      </c>
      <c r="L22" s="188"/>
      <c r="M22" s="188"/>
    </row>
    <row r="23" spans="1:13" s="100" customFormat="1" ht="12" customHeight="1">
      <c r="A23" s="216"/>
      <c r="B23" s="207"/>
      <c r="C23" s="207"/>
      <c r="D23" s="207"/>
      <c r="E23" s="207"/>
      <c r="F23" s="207"/>
      <c r="G23" s="207"/>
      <c r="H23" s="207"/>
      <c r="I23" s="207"/>
      <c r="J23" s="38"/>
      <c r="K23" s="99"/>
      <c r="L23" s="99"/>
      <c r="M23" s="99"/>
    </row>
    <row r="24" spans="1:13" s="100" customFormat="1" ht="48.75" customHeight="1">
      <c r="A24" s="208" t="s">
        <v>8</v>
      </c>
      <c r="B24" s="208"/>
      <c r="C24" s="208"/>
      <c r="D24" s="208"/>
      <c r="E24" s="208"/>
      <c r="F24" s="208"/>
      <c r="G24" s="208"/>
      <c r="H24" s="208"/>
      <c r="I24" s="208"/>
      <c r="J24" s="1" t="s">
        <v>298</v>
      </c>
      <c r="K24" s="214"/>
      <c r="L24" s="214"/>
      <c r="M24" s="214"/>
    </row>
    <row r="25" spans="1:13" s="100" customFormat="1" ht="15.75" customHeight="1">
      <c r="A25" s="101"/>
      <c r="B25" s="213" t="s">
        <v>300</v>
      </c>
      <c r="C25" s="213"/>
      <c r="D25" s="213"/>
      <c r="E25" s="102">
        <f>'прил 5 ДОХ'!K60</f>
        <v>732.0405000000001</v>
      </c>
      <c r="F25" s="213" t="s">
        <v>297</v>
      </c>
      <c r="G25" s="213"/>
      <c r="H25" s="213"/>
      <c r="I25" s="102">
        <f>'прил 5 ДОХ'!M60</f>
        <v>809.8560000000001</v>
      </c>
      <c r="J25" s="103">
        <f>I25-E25</f>
        <v>77.81550000000004</v>
      </c>
      <c r="K25" s="214" t="s">
        <v>306</v>
      </c>
      <c r="L25" s="214"/>
      <c r="M25" s="214"/>
    </row>
    <row r="26" spans="1:13" s="100" customFormat="1" ht="15.75" customHeight="1" hidden="1">
      <c r="A26" s="101"/>
      <c r="B26" s="213" t="s">
        <v>302</v>
      </c>
      <c r="C26" s="213"/>
      <c r="D26" s="213"/>
      <c r="E26" s="102">
        <f>'прил 5 ДОХ'!K61</f>
        <v>302.57000000000005</v>
      </c>
      <c r="F26" s="213" t="s">
        <v>297</v>
      </c>
      <c r="G26" s="213"/>
      <c r="H26" s="213"/>
      <c r="I26" s="102">
        <f>'прил 5 ДОХ'!M61</f>
        <v>302.57000000000005</v>
      </c>
      <c r="J26" s="103">
        <f>I26-E26</f>
        <v>0</v>
      </c>
      <c r="K26" s="214" t="s">
        <v>307</v>
      </c>
      <c r="L26" s="214"/>
      <c r="M26" s="214"/>
    </row>
    <row r="27" spans="1:13" ht="11.25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188"/>
      <c r="K27" s="188"/>
      <c r="L27" s="188"/>
      <c r="M27" s="188"/>
    </row>
    <row r="28" spans="1:13" ht="78.75" customHeight="1">
      <c r="A28" s="208" t="s">
        <v>9</v>
      </c>
      <c r="B28" s="208"/>
      <c r="C28" s="208"/>
      <c r="D28" s="208"/>
      <c r="E28" s="208"/>
      <c r="F28" s="208"/>
      <c r="G28" s="208"/>
      <c r="H28" s="208"/>
      <c r="I28" s="208"/>
      <c r="J28" s="188"/>
      <c r="K28" s="188"/>
      <c r="L28" s="188"/>
      <c r="M28" s="188"/>
    </row>
    <row r="29" spans="1:9" ht="12" customHeight="1">
      <c r="A29" s="217"/>
      <c r="B29" s="205"/>
      <c r="C29" s="205"/>
      <c r="D29" s="205"/>
      <c r="E29" s="205"/>
      <c r="F29" s="205"/>
      <c r="G29" s="205"/>
      <c r="H29" s="205"/>
      <c r="I29" s="205"/>
    </row>
    <row r="30" spans="1:9" ht="66" customHeight="1">
      <c r="A30" s="208" t="s">
        <v>10</v>
      </c>
      <c r="B30" s="205"/>
      <c r="C30" s="205"/>
      <c r="D30" s="205"/>
      <c r="E30" s="205"/>
      <c r="F30" s="205"/>
      <c r="G30" s="205"/>
      <c r="H30" s="205"/>
      <c r="I30" s="205"/>
    </row>
    <row r="31" spans="1:9" ht="13.5" customHeight="1">
      <c r="A31" s="217"/>
      <c r="B31" s="205"/>
      <c r="C31" s="205"/>
      <c r="D31" s="205"/>
      <c r="E31" s="205"/>
      <c r="F31" s="205"/>
      <c r="G31" s="205"/>
      <c r="H31" s="205"/>
      <c r="I31" s="205"/>
    </row>
    <row r="32" spans="1:9" ht="79.5" customHeight="1">
      <c r="A32" s="217" t="s">
        <v>308</v>
      </c>
      <c r="B32" s="205"/>
      <c r="C32" s="205"/>
      <c r="D32" s="205"/>
      <c r="E32" s="205"/>
      <c r="F32" s="205"/>
      <c r="G32" s="205"/>
      <c r="H32" s="205"/>
      <c r="I32" s="205"/>
    </row>
    <row r="33" spans="1:9" ht="13.5" customHeight="1">
      <c r="A33" s="217"/>
      <c r="B33" s="205"/>
      <c r="C33" s="205"/>
      <c r="D33" s="205"/>
      <c r="E33" s="205"/>
      <c r="F33" s="205"/>
      <c r="G33" s="205"/>
      <c r="H33" s="205"/>
      <c r="I33" s="205"/>
    </row>
    <row r="34" spans="1:9" ht="67.5" customHeight="1">
      <c r="A34" s="217" t="s">
        <v>11</v>
      </c>
      <c r="B34" s="205"/>
      <c r="C34" s="205"/>
      <c r="D34" s="205"/>
      <c r="E34" s="205"/>
      <c r="F34" s="205"/>
      <c r="G34" s="205"/>
      <c r="H34" s="205"/>
      <c r="I34" s="205"/>
    </row>
    <row r="35" spans="1:9" ht="12" customHeight="1">
      <c r="A35" s="217"/>
      <c r="B35" s="205"/>
      <c r="C35" s="205"/>
      <c r="D35" s="205"/>
      <c r="E35" s="205"/>
      <c r="F35" s="205"/>
      <c r="G35" s="205"/>
      <c r="H35" s="205"/>
      <c r="I35" s="205"/>
    </row>
    <row r="36" spans="1:9" ht="109.5" customHeight="1">
      <c r="A36" s="217" t="s">
        <v>318</v>
      </c>
      <c r="B36" s="205"/>
      <c r="C36" s="205"/>
      <c r="D36" s="205"/>
      <c r="E36" s="205"/>
      <c r="F36" s="205"/>
      <c r="G36" s="205"/>
      <c r="H36" s="205"/>
      <c r="I36" s="205"/>
    </row>
    <row r="37" spans="1:9" ht="13.5" customHeight="1">
      <c r="A37" s="191"/>
      <c r="B37" s="187"/>
      <c r="C37" s="187"/>
      <c r="D37" s="187"/>
      <c r="E37" s="187"/>
      <c r="F37" s="187"/>
      <c r="G37" s="187"/>
      <c r="H37" s="187"/>
      <c r="I37" s="187"/>
    </row>
    <row r="38" spans="1:9" ht="29.25" customHeight="1">
      <c r="A38" s="217" t="s">
        <v>319</v>
      </c>
      <c r="B38" s="205"/>
      <c r="C38" s="205"/>
      <c r="D38" s="205"/>
      <c r="E38" s="205"/>
      <c r="F38" s="205"/>
      <c r="G38" s="205"/>
      <c r="H38" s="205"/>
      <c r="I38" s="205"/>
    </row>
    <row r="39" spans="1:9" ht="15.75" customHeight="1">
      <c r="A39" s="217"/>
      <c r="B39" s="205"/>
      <c r="C39" s="205"/>
      <c r="D39" s="205"/>
      <c r="E39" s="205"/>
      <c r="F39" s="205"/>
      <c r="G39" s="205"/>
      <c r="H39" s="205"/>
      <c r="I39" s="205"/>
    </row>
    <row r="40" spans="1:9" ht="29.25" customHeight="1">
      <c r="A40" s="217" t="s">
        <v>320</v>
      </c>
      <c r="B40" s="205"/>
      <c r="C40" s="205"/>
      <c r="D40" s="205"/>
      <c r="E40" s="205"/>
      <c r="F40" s="205"/>
      <c r="G40" s="205"/>
      <c r="H40" s="205"/>
      <c r="I40" s="205"/>
    </row>
    <row r="41" spans="1:9" ht="12.75" customHeight="1">
      <c r="A41" s="208"/>
      <c r="B41" s="205"/>
      <c r="C41" s="205"/>
      <c r="D41" s="205"/>
      <c r="E41" s="205"/>
      <c r="F41" s="205"/>
      <c r="G41" s="205"/>
      <c r="H41" s="205"/>
      <c r="I41" s="205"/>
    </row>
    <row r="42" spans="1:9" ht="36.75" customHeight="1">
      <c r="A42" s="208" t="s">
        <v>0</v>
      </c>
      <c r="B42" s="205"/>
      <c r="C42" s="205"/>
      <c r="D42" s="205"/>
      <c r="E42" s="205"/>
      <c r="F42" s="205"/>
      <c r="G42" s="205"/>
      <c r="H42" s="205"/>
      <c r="I42" s="205"/>
    </row>
    <row r="43" spans="1:9" ht="45" customHeight="1">
      <c r="A43" s="208" t="s">
        <v>1</v>
      </c>
      <c r="B43" s="205"/>
      <c r="C43" s="205"/>
      <c r="D43" s="205"/>
      <c r="E43" s="205"/>
      <c r="F43" s="205"/>
      <c r="G43" s="205"/>
      <c r="H43" s="205"/>
      <c r="I43" s="205"/>
    </row>
  </sheetData>
  <sheetProtection/>
  <mergeCells count="49">
    <mergeCell ref="A41:I41"/>
    <mergeCell ref="A42:I42"/>
    <mergeCell ref="A43:I43"/>
    <mergeCell ref="A36:I36"/>
    <mergeCell ref="A38:I38"/>
    <mergeCell ref="A39:I39"/>
    <mergeCell ref="A40:I40"/>
    <mergeCell ref="A32:I32"/>
    <mergeCell ref="A33:I33"/>
    <mergeCell ref="A34:I34"/>
    <mergeCell ref="A35:I35"/>
    <mergeCell ref="A28:I28"/>
    <mergeCell ref="A29:I29"/>
    <mergeCell ref="A30:I30"/>
    <mergeCell ref="A31:I31"/>
    <mergeCell ref="B26:D26"/>
    <mergeCell ref="F26:H26"/>
    <mergeCell ref="K26:M26"/>
    <mergeCell ref="A27:I27"/>
    <mergeCell ref="A23:I23"/>
    <mergeCell ref="A24:I24"/>
    <mergeCell ref="K24:M24"/>
    <mergeCell ref="B25:D25"/>
    <mergeCell ref="F25:H25"/>
    <mergeCell ref="K25:M25"/>
    <mergeCell ref="A21:C21"/>
    <mergeCell ref="E21:G21"/>
    <mergeCell ref="A22:C22"/>
    <mergeCell ref="E22:G22"/>
    <mergeCell ref="A19:C19"/>
    <mergeCell ref="E19:G19"/>
    <mergeCell ref="A20:C20"/>
    <mergeCell ref="E20:G20"/>
    <mergeCell ref="A15:F15"/>
    <mergeCell ref="A16:I16"/>
    <mergeCell ref="A17:I17"/>
    <mergeCell ref="A18:I18"/>
    <mergeCell ref="A11:I11"/>
    <mergeCell ref="A12:F12"/>
    <mergeCell ref="A13:F13"/>
    <mergeCell ref="A14:F14"/>
    <mergeCell ref="A6:I6"/>
    <mergeCell ref="A8:I8"/>
    <mergeCell ref="A9:I9"/>
    <mergeCell ref="A10:I10"/>
    <mergeCell ref="A1:I1"/>
    <mergeCell ref="A2:I2"/>
    <mergeCell ref="A3:I3"/>
    <mergeCell ref="A5:I5"/>
  </mergeCells>
  <printOptions/>
  <pageMargins left="0.75" right="0.16" top="0.38" bottom="0.31" header="0.14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C7" sqref="C7:F7"/>
    </sheetView>
  </sheetViews>
  <sheetFormatPr defaultColWidth="9.00390625" defaultRowHeight="12.75"/>
  <cols>
    <col min="1" max="1" width="6.125" style="5" customWidth="1"/>
    <col min="2" max="2" width="22.125" style="6" customWidth="1"/>
    <col min="3" max="3" width="43.00390625" style="7" customWidth="1"/>
    <col min="4" max="4" width="11.875" style="8" hidden="1" customWidth="1"/>
    <col min="5" max="5" width="0" style="7" hidden="1" customWidth="1"/>
    <col min="6" max="6" width="32.875" style="7" customWidth="1"/>
    <col min="7" max="16384" width="9.125" style="7" customWidth="1"/>
  </cols>
  <sheetData>
    <row r="1" spans="3:6" ht="15.75">
      <c r="C1" s="223" t="s">
        <v>48</v>
      </c>
      <c r="D1" s="223"/>
      <c r="E1" s="223"/>
      <c r="F1" s="223"/>
    </row>
    <row r="2" spans="3:6" ht="15.75">
      <c r="C2" s="224" t="s">
        <v>313</v>
      </c>
      <c r="D2" s="224"/>
      <c r="E2" s="224"/>
      <c r="F2" s="224"/>
    </row>
    <row r="3" spans="3:6" ht="15.75">
      <c r="C3" s="224" t="s">
        <v>163</v>
      </c>
      <c r="D3" s="224"/>
      <c r="E3" s="224"/>
      <c r="F3" s="224"/>
    </row>
    <row r="4" spans="3:6" ht="15.75">
      <c r="C4" s="218" t="s">
        <v>312</v>
      </c>
      <c r="D4" s="218"/>
      <c r="E4" s="218"/>
      <c r="F4" s="218"/>
    </row>
    <row r="5" spans="3:6" ht="15.75">
      <c r="C5" s="225"/>
      <c r="D5" s="225"/>
      <c r="E5" s="225"/>
      <c r="F5" s="225"/>
    </row>
    <row r="6" spans="1:6" s="3" customFormat="1" ht="12.75" customHeight="1">
      <c r="A6" s="1"/>
      <c r="B6" s="2"/>
      <c r="C6" s="223" t="s">
        <v>48</v>
      </c>
      <c r="D6" s="223"/>
      <c r="E6" s="223"/>
      <c r="F6" s="223"/>
    </row>
    <row r="7" spans="1:6" s="3" customFormat="1" ht="12.75" customHeight="1">
      <c r="A7" s="1"/>
      <c r="B7" s="2"/>
      <c r="C7" s="224" t="s">
        <v>314</v>
      </c>
      <c r="D7" s="224"/>
      <c r="E7" s="224"/>
      <c r="F7" s="224"/>
    </row>
    <row r="8" spans="1:6" s="3" customFormat="1" ht="12.75" customHeight="1">
      <c r="A8" s="1"/>
      <c r="B8" s="2"/>
      <c r="C8" s="224" t="s">
        <v>163</v>
      </c>
      <c r="D8" s="224"/>
      <c r="E8" s="224"/>
      <c r="F8" s="224"/>
    </row>
    <row r="9" spans="1:6" s="3" customFormat="1" ht="12.75" customHeight="1">
      <c r="A9" s="1"/>
      <c r="B9" s="4"/>
      <c r="C9" s="218" t="s">
        <v>287</v>
      </c>
      <c r="D9" s="218"/>
      <c r="E9" s="218"/>
      <c r="F9" s="218"/>
    </row>
    <row r="11" spans="1:4" ht="35.25" customHeight="1">
      <c r="A11" s="219" t="s">
        <v>272</v>
      </c>
      <c r="B11" s="219"/>
      <c r="C11" s="219"/>
      <c r="D11" s="219"/>
    </row>
    <row r="12" spans="1:4" s="3" customFormat="1" ht="12.75">
      <c r="A12" s="9"/>
      <c r="B12" s="9"/>
      <c r="C12" s="9"/>
      <c r="D12" s="9"/>
    </row>
    <row r="13" spans="1:6" s="12" customFormat="1" ht="16.5" thickBot="1">
      <c r="A13" s="10"/>
      <c r="B13" s="11"/>
      <c r="C13" s="11"/>
      <c r="D13" s="112" t="s">
        <v>31</v>
      </c>
      <c r="E13" s="113"/>
      <c r="F13" s="113"/>
    </row>
    <row r="14" spans="1:6" s="13" customFormat="1" ht="78.75" customHeight="1">
      <c r="A14" s="82" t="s">
        <v>32</v>
      </c>
      <c r="B14" s="83" t="s">
        <v>33</v>
      </c>
      <c r="C14" s="104" t="s">
        <v>34</v>
      </c>
      <c r="D14" s="111" t="s">
        <v>35</v>
      </c>
      <c r="E14" s="111" t="s">
        <v>3</v>
      </c>
      <c r="F14" s="111" t="s">
        <v>4</v>
      </c>
    </row>
    <row r="15" spans="1:6" s="88" customFormat="1" ht="13.5" customHeight="1">
      <c r="A15" s="86"/>
      <c r="B15" s="87" t="s">
        <v>36</v>
      </c>
      <c r="C15" s="105" t="s">
        <v>37</v>
      </c>
      <c r="D15" s="108">
        <v>3</v>
      </c>
      <c r="E15" s="109"/>
      <c r="F15" s="109"/>
    </row>
    <row r="16" spans="1:6" s="14" customFormat="1" ht="31.5">
      <c r="A16" s="84">
        <v>1</v>
      </c>
      <c r="B16" s="85" t="s">
        <v>49</v>
      </c>
      <c r="C16" s="106" t="s">
        <v>38</v>
      </c>
      <c r="D16" s="110">
        <f>D21+D17</f>
        <v>0</v>
      </c>
      <c r="E16" s="110">
        <f>E21+E17</f>
        <v>66.02999999999997</v>
      </c>
      <c r="F16" s="110">
        <f>F21+F17</f>
        <v>66.02999999999975</v>
      </c>
    </row>
    <row r="17" spans="1:6" s="14" customFormat="1" ht="15.75">
      <c r="A17" s="81">
        <f aca="true" t="shared" si="0" ref="A17:A24">A16+1</f>
        <v>2</v>
      </c>
      <c r="B17" s="39" t="s">
        <v>50</v>
      </c>
      <c r="C17" s="107" t="s">
        <v>39</v>
      </c>
      <c r="D17" s="110">
        <f>D18</f>
        <v>-4935.38</v>
      </c>
      <c r="E17" s="110">
        <f aca="true" t="shared" si="1" ref="E17:F19">E18</f>
        <v>-518.77</v>
      </c>
      <c r="F17" s="110">
        <f t="shared" si="1"/>
        <v>-5454.150000000001</v>
      </c>
    </row>
    <row r="18" spans="1:6" s="14" customFormat="1" ht="31.5">
      <c r="A18" s="81">
        <f t="shared" si="0"/>
        <v>3</v>
      </c>
      <c r="B18" s="39" t="s">
        <v>51</v>
      </c>
      <c r="C18" s="107" t="s">
        <v>40</v>
      </c>
      <c r="D18" s="110">
        <f>D19</f>
        <v>-4935.38</v>
      </c>
      <c r="E18" s="110">
        <f t="shared" si="1"/>
        <v>-518.77</v>
      </c>
      <c r="F18" s="110">
        <f t="shared" si="1"/>
        <v>-5454.150000000001</v>
      </c>
    </row>
    <row r="19" spans="1:6" s="14" customFormat="1" ht="31.5">
      <c r="A19" s="81">
        <f t="shared" si="0"/>
        <v>4</v>
      </c>
      <c r="B19" s="39" t="s">
        <v>52</v>
      </c>
      <c r="C19" s="107" t="s">
        <v>41</v>
      </c>
      <c r="D19" s="110">
        <f>D20</f>
        <v>-4935.38</v>
      </c>
      <c r="E19" s="110">
        <f t="shared" si="1"/>
        <v>-518.77</v>
      </c>
      <c r="F19" s="110">
        <f t="shared" si="1"/>
        <v>-5454.150000000001</v>
      </c>
    </row>
    <row r="20" spans="1:6" s="14" customFormat="1" ht="31.5">
      <c r="A20" s="81">
        <f t="shared" si="0"/>
        <v>5</v>
      </c>
      <c r="B20" s="39" t="s">
        <v>53</v>
      </c>
      <c r="C20" s="107" t="s">
        <v>46</v>
      </c>
      <c r="D20" s="137">
        <f>-'прил 5 ДОХ'!K59</f>
        <v>-4935.38</v>
      </c>
      <c r="E20" s="137">
        <f>-'прил 5 ДОХ'!L59</f>
        <v>-518.77</v>
      </c>
      <c r="F20" s="137">
        <f>-'прил 5 ДОХ'!M59</f>
        <v>-5454.150000000001</v>
      </c>
    </row>
    <row r="21" spans="1:6" s="14" customFormat="1" ht="15.75">
      <c r="A21" s="81">
        <f t="shared" si="0"/>
        <v>6</v>
      </c>
      <c r="B21" s="39" t="s">
        <v>54</v>
      </c>
      <c r="C21" s="107" t="s">
        <v>42</v>
      </c>
      <c r="D21" s="110">
        <f>D22</f>
        <v>4935.38</v>
      </c>
      <c r="E21" s="110">
        <f aca="true" t="shared" si="2" ref="E21:F23">E22</f>
        <v>584.8</v>
      </c>
      <c r="F21" s="110">
        <f t="shared" si="2"/>
        <v>5520.18</v>
      </c>
    </row>
    <row r="22" spans="1:6" s="14" customFormat="1" ht="31.5">
      <c r="A22" s="81">
        <f t="shared" si="0"/>
        <v>7</v>
      </c>
      <c r="B22" s="39" t="s">
        <v>55</v>
      </c>
      <c r="C22" s="107" t="s">
        <v>43</v>
      </c>
      <c r="D22" s="110">
        <f>D23</f>
        <v>4935.38</v>
      </c>
      <c r="E22" s="110">
        <f t="shared" si="2"/>
        <v>584.8</v>
      </c>
      <c r="F22" s="110">
        <f t="shared" si="2"/>
        <v>5520.18</v>
      </c>
    </row>
    <row r="23" spans="1:6" s="14" customFormat="1" ht="31.5">
      <c r="A23" s="81">
        <f t="shared" si="0"/>
        <v>8</v>
      </c>
      <c r="B23" s="39" t="s">
        <v>56</v>
      </c>
      <c r="C23" s="107" t="s">
        <v>44</v>
      </c>
      <c r="D23" s="110">
        <f>D24</f>
        <v>4935.38</v>
      </c>
      <c r="E23" s="110">
        <f t="shared" si="2"/>
        <v>584.8</v>
      </c>
      <c r="F23" s="110">
        <f t="shared" si="2"/>
        <v>5520.18</v>
      </c>
    </row>
    <row r="24" spans="1:6" s="14" customFormat="1" ht="31.5">
      <c r="A24" s="81">
        <f t="shared" si="0"/>
        <v>9</v>
      </c>
      <c r="B24" s="39" t="s">
        <v>57</v>
      </c>
      <c r="C24" s="107" t="s">
        <v>47</v>
      </c>
      <c r="D24" s="137">
        <f>'прил 7 РАЗД 2015'!D32</f>
        <v>4935.38</v>
      </c>
      <c r="E24" s="137">
        <f>'прил 7 РАЗД 2015'!E32</f>
        <v>584.8</v>
      </c>
      <c r="F24" s="137">
        <f>'прил 7 РАЗД 2015'!F32</f>
        <v>5520.18</v>
      </c>
    </row>
    <row r="25" spans="1:6" s="14" customFormat="1" ht="19.5" thickBot="1">
      <c r="A25" s="220" t="s">
        <v>45</v>
      </c>
      <c r="B25" s="221"/>
      <c r="C25" s="222"/>
      <c r="D25" s="114">
        <f>D16</f>
        <v>0</v>
      </c>
      <c r="E25" s="114">
        <f>E16</f>
        <v>66.02999999999997</v>
      </c>
      <c r="F25" s="114">
        <f>F16</f>
        <v>66.02999999999975</v>
      </c>
    </row>
  </sheetData>
  <sheetProtection/>
  <mergeCells count="11">
    <mergeCell ref="C8:F8"/>
    <mergeCell ref="C9:F9"/>
    <mergeCell ref="A11:D11"/>
    <mergeCell ref="A25:C25"/>
    <mergeCell ref="C1:F1"/>
    <mergeCell ref="C2:F2"/>
    <mergeCell ref="C3:F3"/>
    <mergeCell ref="C4:F4"/>
    <mergeCell ref="C5:F5"/>
    <mergeCell ref="C6:F6"/>
    <mergeCell ref="C7:F7"/>
  </mergeCells>
  <printOptions/>
  <pageMargins left="1.19" right="0.16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="130" zoomScaleSheetLayoutView="130" zoomScalePageLayoutView="0" workbookViewId="0" topLeftCell="E7">
      <selection activeCell="M52" sqref="M52"/>
    </sheetView>
  </sheetViews>
  <sheetFormatPr defaultColWidth="9.00390625" defaultRowHeight="12.75"/>
  <cols>
    <col min="1" max="1" width="3.125" style="15" customWidth="1"/>
    <col min="2" max="2" width="4.75390625" style="15" customWidth="1"/>
    <col min="3" max="3" width="2.125" style="15" customWidth="1"/>
    <col min="4" max="4" width="2.75390625" style="15" customWidth="1"/>
    <col min="5" max="5" width="3.00390625" style="15" customWidth="1"/>
    <col min="6" max="6" width="3.75390625" style="15" customWidth="1"/>
    <col min="7" max="7" width="3.375" style="15" customWidth="1"/>
    <col min="8" max="8" width="5.375" style="15" customWidth="1"/>
    <col min="9" max="9" width="5.875" style="15" customWidth="1"/>
    <col min="10" max="10" width="64.125" style="25" customWidth="1"/>
    <col min="11" max="11" width="10.75390625" style="17" hidden="1" customWidth="1"/>
    <col min="12" max="12" width="8.875" style="16" hidden="1" customWidth="1"/>
    <col min="13" max="13" width="27.375" style="16" customWidth="1"/>
    <col min="14" max="16384" width="9.125" style="17" customWidth="1"/>
  </cols>
  <sheetData>
    <row r="1" spans="10:13" ht="12.75">
      <c r="J1" s="223" t="s">
        <v>311</v>
      </c>
      <c r="K1" s="223"/>
      <c r="L1" s="223"/>
      <c r="M1" s="223"/>
    </row>
    <row r="2" spans="10:13" ht="12.75">
      <c r="J2" s="224" t="s">
        <v>313</v>
      </c>
      <c r="K2" s="224"/>
      <c r="L2" s="224"/>
      <c r="M2" s="224"/>
    </row>
    <row r="3" spans="10:13" ht="12.75">
      <c r="J3" s="224" t="s">
        <v>163</v>
      </c>
      <c r="K3" s="224"/>
      <c r="L3" s="224"/>
      <c r="M3" s="224"/>
    </row>
    <row r="4" spans="10:13" ht="12.75">
      <c r="J4" s="218" t="s">
        <v>312</v>
      </c>
      <c r="K4" s="218"/>
      <c r="L4" s="218"/>
      <c r="M4" s="218"/>
    </row>
    <row r="5" spans="10:13" ht="12.75">
      <c r="J5" s="225"/>
      <c r="K5" s="225"/>
      <c r="L5" s="225"/>
      <c r="M5" s="225"/>
    </row>
    <row r="6" spans="10:13" ht="13.5" customHeight="1">
      <c r="J6" s="223" t="s">
        <v>58</v>
      </c>
      <c r="K6" s="223"/>
      <c r="L6" s="223"/>
      <c r="M6" s="223"/>
    </row>
    <row r="7" spans="10:13" ht="13.5" customHeight="1">
      <c r="J7" s="224" t="s">
        <v>314</v>
      </c>
      <c r="K7" s="224"/>
      <c r="L7" s="224"/>
      <c r="M7" s="224"/>
    </row>
    <row r="8" spans="10:13" ht="13.5" customHeight="1">
      <c r="J8" s="224" t="s">
        <v>163</v>
      </c>
      <c r="K8" s="224"/>
      <c r="L8" s="224"/>
      <c r="M8" s="224"/>
    </row>
    <row r="9" spans="10:13" ht="13.5" customHeight="1">
      <c r="J9" s="218" t="s">
        <v>287</v>
      </c>
      <c r="K9" s="218"/>
      <c r="L9" s="218"/>
      <c r="M9" s="218"/>
    </row>
    <row r="10" spans="10:11" ht="13.5" customHeight="1">
      <c r="J10" s="18"/>
      <c r="K10" s="18"/>
    </row>
    <row r="11" spans="10:11" ht="12.75">
      <c r="J11" s="18"/>
      <c r="K11" s="18"/>
    </row>
    <row r="12" spans="1:11" ht="18.75">
      <c r="A12" s="233" t="s">
        <v>273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</row>
    <row r="13" spans="1:13" s="20" customFormat="1" ht="12" thickBot="1">
      <c r="A13" s="19"/>
      <c r="B13" s="19"/>
      <c r="C13" s="19"/>
      <c r="D13" s="19"/>
      <c r="E13" s="19"/>
      <c r="F13" s="19"/>
      <c r="G13" s="19"/>
      <c r="H13" s="19"/>
      <c r="I13" s="19"/>
      <c r="J13" s="234" t="s">
        <v>59</v>
      </c>
      <c r="K13" s="234"/>
      <c r="L13" s="128"/>
      <c r="M13" s="128"/>
    </row>
    <row r="14" spans="1:13" ht="10.5" customHeight="1">
      <c r="A14" s="239" t="s">
        <v>32</v>
      </c>
      <c r="B14" s="241" t="s">
        <v>215</v>
      </c>
      <c r="C14" s="242"/>
      <c r="D14" s="242"/>
      <c r="E14" s="242"/>
      <c r="F14" s="242"/>
      <c r="G14" s="242"/>
      <c r="H14" s="242"/>
      <c r="I14" s="242"/>
      <c r="J14" s="235" t="s">
        <v>216</v>
      </c>
      <c r="K14" s="237" t="s">
        <v>217</v>
      </c>
      <c r="L14" s="229" t="s">
        <v>3</v>
      </c>
      <c r="M14" s="229" t="s">
        <v>4</v>
      </c>
    </row>
    <row r="15" spans="1:13" ht="120" customHeight="1">
      <c r="A15" s="240"/>
      <c r="B15" s="76" t="s">
        <v>218</v>
      </c>
      <c r="C15" s="76" t="s">
        <v>219</v>
      </c>
      <c r="D15" s="76" t="s">
        <v>220</v>
      </c>
      <c r="E15" s="76" t="s">
        <v>221</v>
      </c>
      <c r="F15" s="76" t="s">
        <v>222</v>
      </c>
      <c r="G15" s="76" t="s">
        <v>223</v>
      </c>
      <c r="H15" s="76" t="s">
        <v>224</v>
      </c>
      <c r="I15" s="76" t="s">
        <v>225</v>
      </c>
      <c r="J15" s="236"/>
      <c r="K15" s="238"/>
      <c r="L15" s="229"/>
      <c r="M15" s="229"/>
    </row>
    <row r="16" spans="1:13" s="20" customFormat="1" ht="11.25" customHeight="1">
      <c r="A16" s="89"/>
      <c r="B16" s="90" t="s">
        <v>36</v>
      </c>
      <c r="C16" s="90" t="s">
        <v>37</v>
      </c>
      <c r="D16" s="90" t="s">
        <v>60</v>
      </c>
      <c r="E16" s="90" t="s">
        <v>61</v>
      </c>
      <c r="F16" s="90" t="s">
        <v>62</v>
      </c>
      <c r="G16" s="90" t="s">
        <v>63</v>
      </c>
      <c r="H16" s="90" t="s">
        <v>64</v>
      </c>
      <c r="I16" s="90" t="s">
        <v>65</v>
      </c>
      <c r="J16" s="129" t="s">
        <v>66</v>
      </c>
      <c r="K16" s="131" t="s">
        <v>67</v>
      </c>
      <c r="L16" s="131" t="s">
        <v>91</v>
      </c>
      <c r="M16" s="131" t="s">
        <v>2</v>
      </c>
    </row>
    <row r="17" spans="1:13" s="22" customFormat="1" ht="14.25">
      <c r="A17" s="72" t="s">
        <v>36</v>
      </c>
      <c r="B17" s="73" t="s">
        <v>68</v>
      </c>
      <c r="C17" s="73" t="s">
        <v>36</v>
      </c>
      <c r="D17" s="73" t="s">
        <v>69</v>
      </c>
      <c r="E17" s="73" t="s">
        <v>69</v>
      </c>
      <c r="F17" s="73" t="s">
        <v>68</v>
      </c>
      <c r="G17" s="73" t="s">
        <v>69</v>
      </c>
      <c r="H17" s="73" t="s">
        <v>70</v>
      </c>
      <c r="I17" s="73" t="s">
        <v>68</v>
      </c>
      <c r="J17" s="115" t="s">
        <v>71</v>
      </c>
      <c r="K17" s="130">
        <f>K18+K29++K37+K40+K23+K45</f>
        <v>605.1400000000001</v>
      </c>
      <c r="L17" s="130">
        <f>L18+L29++L37+L40+L23+L45</f>
        <v>0</v>
      </c>
      <c r="M17" s="130">
        <f>M18+M29++M37+M40+M23+M45</f>
        <v>605.1400000000001</v>
      </c>
    </row>
    <row r="18" spans="1:13" s="23" customFormat="1" ht="12.75">
      <c r="A18" s="71">
        <f>A17+1</f>
        <v>2</v>
      </c>
      <c r="B18" s="42" t="s">
        <v>72</v>
      </c>
      <c r="C18" s="42" t="s">
        <v>36</v>
      </c>
      <c r="D18" s="42" t="s">
        <v>73</v>
      </c>
      <c r="E18" s="42" t="s">
        <v>69</v>
      </c>
      <c r="F18" s="42" t="s">
        <v>68</v>
      </c>
      <c r="G18" s="42" t="s">
        <v>69</v>
      </c>
      <c r="H18" s="42" t="s">
        <v>70</v>
      </c>
      <c r="I18" s="42" t="s">
        <v>68</v>
      </c>
      <c r="J18" s="116" t="s">
        <v>74</v>
      </c>
      <c r="K18" s="125">
        <f>K19</f>
        <v>262.57000000000005</v>
      </c>
      <c r="L18" s="125">
        <f>L19</f>
        <v>0</v>
      </c>
      <c r="M18" s="125">
        <f>M19</f>
        <v>262.57000000000005</v>
      </c>
    </row>
    <row r="19" spans="1:13" s="23" customFormat="1" ht="12.75">
      <c r="A19" s="71">
        <f aca="true" t="shared" si="0" ref="A19:A58">A18+1</f>
        <v>3</v>
      </c>
      <c r="B19" s="42" t="s">
        <v>72</v>
      </c>
      <c r="C19" s="42" t="s">
        <v>36</v>
      </c>
      <c r="D19" s="42" t="s">
        <v>73</v>
      </c>
      <c r="E19" s="42" t="s">
        <v>75</v>
      </c>
      <c r="F19" s="42" t="s">
        <v>68</v>
      </c>
      <c r="G19" s="42" t="s">
        <v>73</v>
      </c>
      <c r="H19" s="42" t="s">
        <v>70</v>
      </c>
      <c r="I19" s="42" t="s">
        <v>78</v>
      </c>
      <c r="J19" s="116" t="s">
        <v>76</v>
      </c>
      <c r="K19" s="125">
        <f>K21+K20+K22</f>
        <v>262.57000000000005</v>
      </c>
      <c r="L19" s="125"/>
      <c r="M19" s="125">
        <f>K19+L19</f>
        <v>262.57000000000005</v>
      </c>
    </row>
    <row r="20" spans="1:13" ht="39.75" customHeight="1">
      <c r="A20" s="71">
        <f t="shared" si="0"/>
        <v>4</v>
      </c>
      <c r="B20" s="41" t="s">
        <v>72</v>
      </c>
      <c r="C20" s="41" t="s">
        <v>36</v>
      </c>
      <c r="D20" s="41" t="s">
        <v>73</v>
      </c>
      <c r="E20" s="41" t="s">
        <v>75</v>
      </c>
      <c r="F20" s="41" t="s">
        <v>77</v>
      </c>
      <c r="G20" s="41" t="s">
        <v>73</v>
      </c>
      <c r="H20" s="41" t="s">
        <v>70</v>
      </c>
      <c r="I20" s="41" t="s">
        <v>78</v>
      </c>
      <c r="J20" s="117" t="s">
        <v>226</v>
      </c>
      <c r="K20" s="125">
        <v>259.47</v>
      </c>
      <c r="L20" s="125"/>
      <c r="M20" s="135">
        <f>K20+L20</f>
        <v>259.47</v>
      </c>
    </row>
    <row r="21" spans="1:13" s="23" customFormat="1" ht="76.5">
      <c r="A21" s="71">
        <f t="shared" si="0"/>
        <v>5</v>
      </c>
      <c r="B21" s="41" t="s">
        <v>72</v>
      </c>
      <c r="C21" s="41" t="s">
        <v>36</v>
      </c>
      <c r="D21" s="41" t="s">
        <v>73</v>
      </c>
      <c r="E21" s="41" t="s">
        <v>75</v>
      </c>
      <c r="F21" s="41" t="s">
        <v>79</v>
      </c>
      <c r="G21" s="41" t="s">
        <v>73</v>
      </c>
      <c r="H21" s="41" t="s">
        <v>70</v>
      </c>
      <c r="I21" s="41" t="s">
        <v>78</v>
      </c>
      <c r="J21" s="118" t="s">
        <v>227</v>
      </c>
      <c r="K21" s="125">
        <v>0.1</v>
      </c>
      <c r="L21" s="125"/>
      <c r="M21" s="125">
        <f>K21+L21</f>
        <v>0.1</v>
      </c>
    </row>
    <row r="22" spans="1:13" ht="39.75" customHeight="1">
      <c r="A22" s="71">
        <f t="shared" si="0"/>
        <v>6</v>
      </c>
      <c r="B22" s="41" t="s">
        <v>72</v>
      </c>
      <c r="C22" s="41" t="s">
        <v>36</v>
      </c>
      <c r="D22" s="41" t="s">
        <v>73</v>
      </c>
      <c r="E22" s="41" t="s">
        <v>75</v>
      </c>
      <c r="F22" s="41" t="s">
        <v>82</v>
      </c>
      <c r="G22" s="41" t="s">
        <v>73</v>
      </c>
      <c r="H22" s="41" t="s">
        <v>70</v>
      </c>
      <c r="I22" s="41" t="s">
        <v>78</v>
      </c>
      <c r="J22" s="118" t="s">
        <v>228</v>
      </c>
      <c r="K22" s="125">
        <v>3</v>
      </c>
      <c r="L22" s="125">
        <v>3</v>
      </c>
      <c r="M22" s="125">
        <v>3</v>
      </c>
    </row>
    <row r="23" spans="1:13" ht="26.25" customHeight="1">
      <c r="A23" s="71">
        <f t="shared" si="0"/>
        <v>7</v>
      </c>
      <c r="B23" s="42" t="s">
        <v>186</v>
      </c>
      <c r="C23" s="42" t="s">
        <v>36</v>
      </c>
      <c r="D23" s="42" t="s">
        <v>107</v>
      </c>
      <c r="E23" s="42" t="s">
        <v>69</v>
      </c>
      <c r="F23" s="42" t="s">
        <v>68</v>
      </c>
      <c r="G23" s="42" t="s">
        <v>69</v>
      </c>
      <c r="H23" s="42" t="s">
        <v>70</v>
      </c>
      <c r="I23" s="42" t="s">
        <v>68</v>
      </c>
      <c r="J23" s="119" t="s">
        <v>169</v>
      </c>
      <c r="K23" s="125">
        <f>K24</f>
        <v>86.39999999999999</v>
      </c>
      <c r="L23" s="125">
        <f>L24</f>
        <v>0</v>
      </c>
      <c r="M23" s="125">
        <f>M24</f>
        <v>86.39999999999999</v>
      </c>
    </row>
    <row r="24" spans="1:13" ht="24" customHeight="1">
      <c r="A24" s="71">
        <f t="shared" si="0"/>
        <v>8</v>
      </c>
      <c r="B24" s="42" t="s">
        <v>186</v>
      </c>
      <c r="C24" s="42" t="s">
        <v>36</v>
      </c>
      <c r="D24" s="42" t="s">
        <v>107</v>
      </c>
      <c r="E24" s="42" t="s">
        <v>69</v>
      </c>
      <c r="F24" s="42" t="s">
        <v>68</v>
      </c>
      <c r="G24" s="42" t="s">
        <v>73</v>
      </c>
      <c r="H24" s="42" t="s">
        <v>70</v>
      </c>
      <c r="I24" s="42" t="s">
        <v>68</v>
      </c>
      <c r="J24" s="119" t="s">
        <v>265</v>
      </c>
      <c r="K24" s="125">
        <f>K25+K26+K27+K28</f>
        <v>86.39999999999999</v>
      </c>
      <c r="L24" s="125">
        <f>L25+L26+L27+L28</f>
        <v>0</v>
      </c>
      <c r="M24" s="125">
        <f>M25+M26+M27+M28</f>
        <v>86.39999999999999</v>
      </c>
    </row>
    <row r="25" spans="1:13" ht="40.5" customHeight="1">
      <c r="A25" s="71">
        <f t="shared" si="0"/>
        <v>9</v>
      </c>
      <c r="B25" s="41" t="s">
        <v>186</v>
      </c>
      <c r="C25" s="41" t="s">
        <v>36</v>
      </c>
      <c r="D25" s="41" t="s">
        <v>107</v>
      </c>
      <c r="E25" s="41" t="s">
        <v>75</v>
      </c>
      <c r="F25" s="41" t="s">
        <v>165</v>
      </c>
      <c r="G25" s="41" t="s">
        <v>73</v>
      </c>
      <c r="H25" s="41" t="s">
        <v>70</v>
      </c>
      <c r="I25" s="41" t="s">
        <v>78</v>
      </c>
      <c r="J25" s="118" t="s">
        <v>266</v>
      </c>
      <c r="K25" s="125">
        <v>26.4</v>
      </c>
      <c r="L25" s="125"/>
      <c r="M25" s="134">
        <f>K25+L25</f>
        <v>26.4</v>
      </c>
    </row>
    <row r="26" spans="1:13" ht="40.5" customHeight="1">
      <c r="A26" s="71">
        <f t="shared" si="0"/>
        <v>10</v>
      </c>
      <c r="B26" s="41" t="s">
        <v>186</v>
      </c>
      <c r="C26" s="41" t="s">
        <v>36</v>
      </c>
      <c r="D26" s="41" t="s">
        <v>107</v>
      </c>
      <c r="E26" s="41" t="s">
        <v>75</v>
      </c>
      <c r="F26" s="41" t="s">
        <v>166</v>
      </c>
      <c r="G26" s="41" t="s">
        <v>73</v>
      </c>
      <c r="H26" s="41" t="s">
        <v>70</v>
      </c>
      <c r="I26" s="41" t="s">
        <v>78</v>
      </c>
      <c r="J26" s="120" t="s">
        <v>271</v>
      </c>
      <c r="K26" s="125">
        <v>1</v>
      </c>
      <c r="L26" s="125"/>
      <c r="M26" s="125">
        <f>K26+L26</f>
        <v>1</v>
      </c>
    </row>
    <row r="27" spans="1:13" ht="40.5" customHeight="1">
      <c r="A27" s="71">
        <f t="shared" si="0"/>
        <v>11</v>
      </c>
      <c r="B27" s="41" t="s">
        <v>186</v>
      </c>
      <c r="C27" s="41" t="s">
        <v>36</v>
      </c>
      <c r="D27" s="41" t="s">
        <v>107</v>
      </c>
      <c r="E27" s="41" t="s">
        <v>75</v>
      </c>
      <c r="F27" s="41" t="s">
        <v>167</v>
      </c>
      <c r="G27" s="41" t="s">
        <v>73</v>
      </c>
      <c r="H27" s="41" t="s">
        <v>70</v>
      </c>
      <c r="I27" s="41" t="s">
        <v>78</v>
      </c>
      <c r="J27" s="120" t="s">
        <v>267</v>
      </c>
      <c r="K27" s="125">
        <v>57.9</v>
      </c>
      <c r="L27" s="125"/>
      <c r="M27" s="125">
        <f>K27+L27</f>
        <v>57.9</v>
      </c>
    </row>
    <row r="28" spans="1:13" s="23" customFormat="1" ht="40.5" customHeight="1">
      <c r="A28" s="71">
        <f t="shared" si="0"/>
        <v>12</v>
      </c>
      <c r="B28" s="41" t="s">
        <v>186</v>
      </c>
      <c r="C28" s="41" t="s">
        <v>36</v>
      </c>
      <c r="D28" s="41" t="s">
        <v>107</v>
      </c>
      <c r="E28" s="41" t="s">
        <v>75</v>
      </c>
      <c r="F28" s="41" t="s">
        <v>168</v>
      </c>
      <c r="G28" s="41" t="s">
        <v>73</v>
      </c>
      <c r="H28" s="41" t="s">
        <v>70</v>
      </c>
      <c r="I28" s="41" t="s">
        <v>78</v>
      </c>
      <c r="J28" s="120" t="s">
        <v>268</v>
      </c>
      <c r="K28" s="125">
        <v>1.1</v>
      </c>
      <c r="L28" s="125"/>
      <c r="M28" s="125">
        <f>K28+L28</f>
        <v>1.1</v>
      </c>
    </row>
    <row r="29" spans="1:13" ht="15.75">
      <c r="A29" s="71">
        <f t="shared" si="0"/>
        <v>13</v>
      </c>
      <c r="B29" s="41" t="s">
        <v>72</v>
      </c>
      <c r="C29" s="42" t="s">
        <v>36</v>
      </c>
      <c r="D29" s="42" t="s">
        <v>80</v>
      </c>
      <c r="E29" s="42" t="s">
        <v>69</v>
      </c>
      <c r="F29" s="42" t="s">
        <v>68</v>
      </c>
      <c r="G29" s="42" t="s">
        <v>69</v>
      </c>
      <c r="H29" s="42" t="s">
        <v>70</v>
      </c>
      <c r="I29" s="42" t="s">
        <v>68</v>
      </c>
      <c r="J29" s="121" t="s">
        <v>229</v>
      </c>
      <c r="K29" s="125">
        <f>SUM(K32+K30)</f>
        <v>170.3</v>
      </c>
      <c r="L29" s="125">
        <f>SUM(L32+L30)</f>
        <v>0</v>
      </c>
      <c r="M29" s="125">
        <f>SUM(M32+M30)</f>
        <v>170.3</v>
      </c>
    </row>
    <row r="30" spans="1:13" ht="12.75" customHeight="1">
      <c r="A30" s="71">
        <f t="shared" si="0"/>
        <v>14</v>
      </c>
      <c r="B30" s="41" t="s">
        <v>72</v>
      </c>
      <c r="C30" s="41" t="s">
        <v>36</v>
      </c>
      <c r="D30" s="41" t="s">
        <v>80</v>
      </c>
      <c r="E30" s="41" t="s">
        <v>73</v>
      </c>
      <c r="F30" s="41" t="s">
        <v>68</v>
      </c>
      <c r="G30" s="41" t="s">
        <v>69</v>
      </c>
      <c r="H30" s="41" t="s">
        <v>70</v>
      </c>
      <c r="I30" s="41" t="s">
        <v>78</v>
      </c>
      <c r="J30" s="118" t="s">
        <v>81</v>
      </c>
      <c r="K30" s="125">
        <f>SUM(K31)</f>
        <v>30.59</v>
      </c>
      <c r="L30" s="125">
        <f>SUM(L31)</f>
        <v>0</v>
      </c>
      <c r="M30" s="125">
        <f>SUM(M31)</f>
        <v>30.59</v>
      </c>
    </row>
    <row r="31" spans="1:13" ht="12.75" customHeight="1">
      <c r="A31" s="71">
        <f t="shared" si="0"/>
        <v>15</v>
      </c>
      <c r="B31" s="41" t="s">
        <v>72</v>
      </c>
      <c r="C31" s="41" t="s">
        <v>36</v>
      </c>
      <c r="D31" s="41" t="s">
        <v>80</v>
      </c>
      <c r="E31" s="41" t="s">
        <v>73</v>
      </c>
      <c r="F31" s="41" t="s">
        <v>82</v>
      </c>
      <c r="G31" s="41" t="s">
        <v>67</v>
      </c>
      <c r="H31" s="41" t="s">
        <v>70</v>
      </c>
      <c r="I31" s="41" t="s">
        <v>78</v>
      </c>
      <c r="J31" s="118" t="s">
        <v>230</v>
      </c>
      <c r="K31" s="125">
        <v>30.59</v>
      </c>
      <c r="L31" s="125"/>
      <c r="M31" s="134">
        <f>K31+L31</f>
        <v>30.59</v>
      </c>
    </row>
    <row r="32" spans="1:13" ht="15.75">
      <c r="A32" s="71">
        <f t="shared" si="0"/>
        <v>16</v>
      </c>
      <c r="B32" s="41" t="s">
        <v>72</v>
      </c>
      <c r="C32" s="42" t="s">
        <v>36</v>
      </c>
      <c r="D32" s="42" t="s">
        <v>80</v>
      </c>
      <c r="E32" s="42" t="s">
        <v>80</v>
      </c>
      <c r="F32" s="42" t="s">
        <v>68</v>
      </c>
      <c r="G32" s="42" t="s">
        <v>69</v>
      </c>
      <c r="H32" s="42" t="s">
        <v>70</v>
      </c>
      <c r="I32" s="42" t="s">
        <v>78</v>
      </c>
      <c r="J32" s="121" t="s">
        <v>231</v>
      </c>
      <c r="K32" s="125">
        <f>SUM(K33+K35)</f>
        <v>139.71</v>
      </c>
      <c r="L32" s="125">
        <f>SUM(L33+L35)</f>
        <v>0</v>
      </c>
      <c r="M32" s="125">
        <f>SUM(M33+M35)</f>
        <v>139.71</v>
      </c>
    </row>
    <row r="33" spans="1:13" ht="12" customHeight="1">
      <c r="A33" s="71">
        <f t="shared" si="0"/>
        <v>17</v>
      </c>
      <c r="B33" s="41" t="s">
        <v>72</v>
      </c>
      <c r="C33" s="41" t="s">
        <v>36</v>
      </c>
      <c r="D33" s="41" t="s">
        <v>80</v>
      </c>
      <c r="E33" s="41" t="s">
        <v>80</v>
      </c>
      <c r="F33" s="41" t="s">
        <v>77</v>
      </c>
      <c r="G33" s="41" t="s">
        <v>69</v>
      </c>
      <c r="H33" s="41" t="s">
        <v>70</v>
      </c>
      <c r="I33" s="41" t="s">
        <v>78</v>
      </c>
      <c r="J33" s="118" t="s">
        <v>232</v>
      </c>
      <c r="K33" s="125">
        <f>K34</f>
        <v>134.71</v>
      </c>
      <c r="L33" s="125">
        <f>L34</f>
        <v>0</v>
      </c>
      <c r="M33" s="125">
        <f>M34</f>
        <v>134.71</v>
      </c>
    </row>
    <row r="34" spans="1:13" ht="51">
      <c r="A34" s="71">
        <f t="shared" si="0"/>
        <v>18</v>
      </c>
      <c r="B34" s="41" t="s">
        <v>72</v>
      </c>
      <c r="C34" s="41" t="s">
        <v>36</v>
      </c>
      <c r="D34" s="41" t="s">
        <v>80</v>
      </c>
      <c r="E34" s="41" t="s">
        <v>80</v>
      </c>
      <c r="F34" s="41" t="s">
        <v>83</v>
      </c>
      <c r="G34" s="41" t="s">
        <v>67</v>
      </c>
      <c r="H34" s="41" t="s">
        <v>70</v>
      </c>
      <c r="I34" s="41" t="s">
        <v>78</v>
      </c>
      <c r="J34" s="118" t="s">
        <v>233</v>
      </c>
      <c r="K34" s="125">
        <v>134.71</v>
      </c>
      <c r="L34" s="125"/>
      <c r="M34" s="134">
        <f>K34+L34</f>
        <v>134.71</v>
      </c>
    </row>
    <row r="35" spans="1:13" ht="38.25">
      <c r="A35" s="71">
        <f t="shared" si="0"/>
        <v>19</v>
      </c>
      <c r="B35" s="41" t="s">
        <v>72</v>
      </c>
      <c r="C35" s="41" t="s">
        <v>36</v>
      </c>
      <c r="D35" s="41" t="s">
        <v>80</v>
      </c>
      <c r="E35" s="41" t="s">
        <v>80</v>
      </c>
      <c r="F35" s="41" t="s">
        <v>79</v>
      </c>
      <c r="G35" s="41" t="s">
        <v>69</v>
      </c>
      <c r="H35" s="41" t="s">
        <v>70</v>
      </c>
      <c r="I35" s="41" t="s">
        <v>78</v>
      </c>
      <c r="J35" s="118" t="s">
        <v>234</v>
      </c>
      <c r="K35" s="125">
        <f>K36</f>
        <v>5</v>
      </c>
      <c r="L35" s="125">
        <f>L36</f>
        <v>0</v>
      </c>
      <c r="M35" s="125">
        <f>M36</f>
        <v>5</v>
      </c>
    </row>
    <row r="36" spans="1:13" ht="51">
      <c r="A36" s="71">
        <f t="shared" si="0"/>
        <v>20</v>
      </c>
      <c r="B36" s="41" t="s">
        <v>72</v>
      </c>
      <c r="C36" s="41" t="s">
        <v>36</v>
      </c>
      <c r="D36" s="41" t="s">
        <v>80</v>
      </c>
      <c r="E36" s="41" t="s">
        <v>80</v>
      </c>
      <c r="F36" s="41" t="s">
        <v>84</v>
      </c>
      <c r="G36" s="41" t="s">
        <v>67</v>
      </c>
      <c r="H36" s="41" t="s">
        <v>70</v>
      </c>
      <c r="I36" s="41" t="s">
        <v>78</v>
      </c>
      <c r="J36" s="118" t="s">
        <v>235</v>
      </c>
      <c r="K36" s="125">
        <v>5</v>
      </c>
      <c r="L36" s="125"/>
      <c r="M36" s="134">
        <f>K36+L36</f>
        <v>5</v>
      </c>
    </row>
    <row r="37" spans="1:13" ht="12.75">
      <c r="A37" s="71">
        <f t="shared" si="0"/>
        <v>21</v>
      </c>
      <c r="B37" s="41" t="s">
        <v>85</v>
      </c>
      <c r="C37" s="42" t="s">
        <v>36</v>
      </c>
      <c r="D37" s="42" t="s">
        <v>86</v>
      </c>
      <c r="E37" s="42" t="s">
        <v>69</v>
      </c>
      <c r="F37" s="42" t="s">
        <v>68</v>
      </c>
      <c r="G37" s="42" t="s">
        <v>69</v>
      </c>
      <c r="H37" s="42" t="s">
        <v>70</v>
      </c>
      <c r="I37" s="42" t="s">
        <v>68</v>
      </c>
      <c r="J37" s="116" t="s">
        <v>87</v>
      </c>
      <c r="K37" s="125">
        <f aca="true" t="shared" si="1" ref="K37:M38">K38</f>
        <v>6.09</v>
      </c>
      <c r="L37" s="125">
        <f t="shared" si="1"/>
        <v>0</v>
      </c>
      <c r="M37" s="125">
        <f t="shared" si="1"/>
        <v>6.09</v>
      </c>
    </row>
    <row r="38" spans="1:13" s="23" customFormat="1" ht="38.25">
      <c r="A38" s="71">
        <f t="shared" si="0"/>
        <v>22</v>
      </c>
      <c r="B38" s="41" t="s">
        <v>85</v>
      </c>
      <c r="C38" s="42" t="s">
        <v>36</v>
      </c>
      <c r="D38" s="42" t="s">
        <v>86</v>
      </c>
      <c r="E38" s="42" t="s">
        <v>88</v>
      </c>
      <c r="F38" s="42" t="s">
        <v>68</v>
      </c>
      <c r="G38" s="42" t="s">
        <v>73</v>
      </c>
      <c r="H38" s="42" t="s">
        <v>70</v>
      </c>
      <c r="I38" s="42" t="s">
        <v>78</v>
      </c>
      <c r="J38" s="116" t="s">
        <v>89</v>
      </c>
      <c r="K38" s="126">
        <f t="shared" si="1"/>
        <v>6.09</v>
      </c>
      <c r="L38" s="126">
        <f t="shared" si="1"/>
        <v>0</v>
      </c>
      <c r="M38" s="126">
        <f t="shared" si="1"/>
        <v>6.09</v>
      </c>
    </row>
    <row r="39" spans="1:13" ht="51">
      <c r="A39" s="71">
        <f t="shared" si="0"/>
        <v>23</v>
      </c>
      <c r="B39" s="41" t="s">
        <v>85</v>
      </c>
      <c r="C39" s="41" t="s">
        <v>36</v>
      </c>
      <c r="D39" s="41" t="s">
        <v>86</v>
      </c>
      <c r="E39" s="41" t="s">
        <v>88</v>
      </c>
      <c r="F39" s="41" t="s">
        <v>79</v>
      </c>
      <c r="G39" s="41" t="s">
        <v>73</v>
      </c>
      <c r="H39" s="41" t="s">
        <v>70</v>
      </c>
      <c r="I39" s="41" t="s">
        <v>78</v>
      </c>
      <c r="J39" s="117" t="s">
        <v>236</v>
      </c>
      <c r="K39" s="126">
        <v>6.09</v>
      </c>
      <c r="L39" s="126"/>
      <c r="M39" s="134">
        <f>K39+L39</f>
        <v>6.09</v>
      </c>
    </row>
    <row r="40" spans="1:13" ht="25.5">
      <c r="A40" s="71">
        <f t="shared" si="0"/>
        <v>24</v>
      </c>
      <c r="B40" s="41" t="s">
        <v>90</v>
      </c>
      <c r="C40" s="42" t="s">
        <v>36</v>
      </c>
      <c r="D40" s="42" t="s">
        <v>91</v>
      </c>
      <c r="E40" s="42" t="s">
        <v>69</v>
      </c>
      <c r="F40" s="42" t="s">
        <v>68</v>
      </c>
      <c r="G40" s="42" t="s">
        <v>69</v>
      </c>
      <c r="H40" s="42" t="s">
        <v>70</v>
      </c>
      <c r="I40" s="42" t="s">
        <v>68</v>
      </c>
      <c r="J40" s="116" t="s">
        <v>92</v>
      </c>
      <c r="K40" s="125">
        <f>K41</f>
        <v>43.69</v>
      </c>
      <c r="L40" s="125">
        <f aca="true" t="shared" si="2" ref="L40:M42">L41</f>
        <v>0</v>
      </c>
      <c r="M40" s="125">
        <f t="shared" si="2"/>
        <v>43.69</v>
      </c>
    </row>
    <row r="41" spans="1:13" s="23" customFormat="1" ht="63.75">
      <c r="A41" s="71">
        <f t="shared" si="0"/>
        <v>25</v>
      </c>
      <c r="B41" s="41" t="s">
        <v>90</v>
      </c>
      <c r="C41" s="42" t="s">
        <v>36</v>
      </c>
      <c r="D41" s="42" t="s">
        <v>91</v>
      </c>
      <c r="E41" s="42" t="s">
        <v>93</v>
      </c>
      <c r="F41" s="42" t="s">
        <v>68</v>
      </c>
      <c r="G41" s="42" t="s">
        <v>69</v>
      </c>
      <c r="H41" s="42" t="s">
        <v>70</v>
      </c>
      <c r="I41" s="42" t="s">
        <v>94</v>
      </c>
      <c r="J41" s="116" t="s">
        <v>95</v>
      </c>
      <c r="K41" s="125">
        <f>K42</f>
        <v>43.69</v>
      </c>
      <c r="L41" s="125">
        <f t="shared" si="2"/>
        <v>0</v>
      </c>
      <c r="M41" s="125">
        <f t="shared" si="2"/>
        <v>43.69</v>
      </c>
    </row>
    <row r="42" spans="1:13" s="23" customFormat="1" ht="51">
      <c r="A42" s="71">
        <f t="shared" si="0"/>
        <v>26</v>
      </c>
      <c r="B42" s="41" t="s">
        <v>90</v>
      </c>
      <c r="C42" s="41" t="s">
        <v>36</v>
      </c>
      <c r="D42" s="41" t="s">
        <v>91</v>
      </c>
      <c r="E42" s="41" t="s">
        <v>93</v>
      </c>
      <c r="F42" s="41" t="s">
        <v>67</v>
      </c>
      <c r="G42" s="41" t="s">
        <v>69</v>
      </c>
      <c r="H42" s="41" t="s">
        <v>70</v>
      </c>
      <c r="I42" s="41" t="s">
        <v>94</v>
      </c>
      <c r="J42" s="117" t="s">
        <v>237</v>
      </c>
      <c r="K42" s="127">
        <f>K43</f>
        <v>43.69</v>
      </c>
      <c r="L42" s="127">
        <f t="shared" si="2"/>
        <v>0</v>
      </c>
      <c r="M42" s="127">
        <f t="shared" si="2"/>
        <v>43.69</v>
      </c>
    </row>
    <row r="43" spans="1:13" ht="51">
      <c r="A43" s="71">
        <f t="shared" si="0"/>
        <v>27</v>
      </c>
      <c r="B43" s="41" t="s">
        <v>90</v>
      </c>
      <c r="C43" s="41" t="s">
        <v>36</v>
      </c>
      <c r="D43" s="41" t="s">
        <v>91</v>
      </c>
      <c r="E43" s="41" t="s">
        <v>93</v>
      </c>
      <c r="F43" s="41" t="s">
        <v>83</v>
      </c>
      <c r="G43" s="41" t="s">
        <v>67</v>
      </c>
      <c r="H43" s="41" t="s">
        <v>70</v>
      </c>
      <c r="I43" s="41" t="s">
        <v>94</v>
      </c>
      <c r="J43" s="117" t="s">
        <v>96</v>
      </c>
      <c r="K43" s="127">
        <f>SUM(K44:K44)</f>
        <v>43.69</v>
      </c>
      <c r="L43" s="127">
        <f>SUM(L44:L44)</f>
        <v>0</v>
      </c>
      <c r="M43" s="127">
        <f>SUM(M44:M44)</f>
        <v>43.69</v>
      </c>
    </row>
    <row r="44" spans="1:13" ht="70.5" customHeight="1">
      <c r="A44" s="71">
        <f t="shared" si="0"/>
        <v>28</v>
      </c>
      <c r="B44" s="41" t="s">
        <v>90</v>
      </c>
      <c r="C44" s="41" t="s">
        <v>36</v>
      </c>
      <c r="D44" s="41" t="s">
        <v>91</v>
      </c>
      <c r="E44" s="41" t="s">
        <v>93</v>
      </c>
      <c r="F44" s="41" t="s">
        <v>83</v>
      </c>
      <c r="G44" s="41" t="s">
        <v>67</v>
      </c>
      <c r="H44" s="44" t="s">
        <v>97</v>
      </c>
      <c r="I44" s="41" t="s">
        <v>94</v>
      </c>
      <c r="J44" s="117" t="s">
        <v>238</v>
      </c>
      <c r="K44" s="127">
        <v>43.69</v>
      </c>
      <c r="L44" s="127"/>
      <c r="M44" s="134">
        <f>K44+L44</f>
        <v>43.69</v>
      </c>
    </row>
    <row r="45" spans="1:13" ht="38.25">
      <c r="A45" s="71">
        <f t="shared" si="0"/>
        <v>29</v>
      </c>
      <c r="B45" s="41" t="s">
        <v>90</v>
      </c>
      <c r="C45" s="42" t="s">
        <v>36</v>
      </c>
      <c r="D45" s="42" t="s">
        <v>98</v>
      </c>
      <c r="E45" s="42" t="s">
        <v>80</v>
      </c>
      <c r="F45" s="42" t="s">
        <v>68</v>
      </c>
      <c r="G45" s="42" t="s">
        <v>69</v>
      </c>
      <c r="H45" s="42" t="s">
        <v>70</v>
      </c>
      <c r="I45" s="42" t="s">
        <v>99</v>
      </c>
      <c r="J45" s="122" t="s">
        <v>100</v>
      </c>
      <c r="K45" s="127">
        <f aca="true" t="shared" si="3" ref="K45:M46">K46</f>
        <v>36.09</v>
      </c>
      <c r="L45" s="127">
        <f t="shared" si="3"/>
        <v>0</v>
      </c>
      <c r="M45" s="127">
        <f t="shared" si="3"/>
        <v>36.09</v>
      </c>
    </row>
    <row r="46" spans="1:13" ht="25.5">
      <c r="A46" s="71">
        <f t="shared" si="0"/>
        <v>30</v>
      </c>
      <c r="B46" s="41" t="s">
        <v>90</v>
      </c>
      <c r="C46" s="41" t="s">
        <v>36</v>
      </c>
      <c r="D46" s="41" t="s">
        <v>98</v>
      </c>
      <c r="E46" s="41" t="s">
        <v>80</v>
      </c>
      <c r="F46" s="41" t="s">
        <v>77</v>
      </c>
      <c r="G46" s="41" t="s">
        <v>69</v>
      </c>
      <c r="H46" s="41" t="s">
        <v>70</v>
      </c>
      <c r="I46" s="41" t="s">
        <v>99</v>
      </c>
      <c r="J46" s="123" t="s">
        <v>101</v>
      </c>
      <c r="K46" s="127">
        <f t="shared" si="3"/>
        <v>36.09</v>
      </c>
      <c r="L46" s="127">
        <f t="shared" si="3"/>
        <v>0</v>
      </c>
      <c r="M46" s="127">
        <f t="shared" si="3"/>
        <v>36.09</v>
      </c>
    </row>
    <row r="47" spans="1:13" ht="40.5" customHeight="1">
      <c r="A47" s="71">
        <f t="shared" si="0"/>
        <v>31</v>
      </c>
      <c r="B47" s="41" t="s">
        <v>90</v>
      </c>
      <c r="C47" s="41" t="s">
        <v>36</v>
      </c>
      <c r="D47" s="41" t="s">
        <v>98</v>
      </c>
      <c r="E47" s="41" t="s">
        <v>80</v>
      </c>
      <c r="F47" s="41" t="s">
        <v>83</v>
      </c>
      <c r="G47" s="41" t="s">
        <v>67</v>
      </c>
      <c r="H47" s="41" t="s">
        <v>85</v>
      </c>
      <c r="I47" s="41" t="s">
        <v>99</v>
      </c>
      <c r="J47" s="123" t="s">
        <v>164</v>
      </c>
      <c r="K47" s="127">
        <v>36.09</v>
      </c>
      <c r="L47" s="127"/>
      <c r="M47" s="134">
        <f>K47+L47</f>
        <v>36.09</v>
      </c>
    </row>
    <row r="48" spans="1:13" ht="12.75">
      <c r="A48" s="71">
        <f t="shared" si="0"/>
        <v>32</v>
      </c>
      <c r="B48" s="41" t="s">
        <v>85</v>
      </c>
      <c r="C48" s="42" t="s">
        <v>37</v>
      </c>
      <c r="D48" s="42" t="s">
        <v>69</v>
      </c>
      <c r="E48" s="42" t="s">
        <v>69</v>
      </c>
      <c r="F48" s="42" t="s">
        <v>68</v>
      </c>
      <c r="G48" s="42" t="s">
        <v>69</v>
      </c>
      <c r="H48" s="42" t="s">
        <v>70</v>
      </c>
      <c r="I48" s="42" t="s">
        <v>68</v>
      </c>
      <c r="J48" s="116" t="s">
        <v>102</v>
      </c>
      <c r="K48" s="125">
        <f>K49</f>
        <v>4330.24</v>
      </c>
      <c r="L48" s="125">
        <f>L49</f>
        <v>518.77</v>
      </c>
      <c r="M48" s="125">
        <f>M49</f>
        <v>4849.01</v>
      </c>
    </row>
    <row r="49" spans="1:13" ht="25.5">
      <c r="A49" s="71">
        <f t="shared" si="0"/>
        <v>33</v>
      </c>
      <c r="B49" s="41" t="s">
        <v>85</v>
      </c>
      <c r="C49" s="42" t="s">
        <v>37</v>
      </c>
      <c r="D49" s="42" t="s">
        <v>75</v>
      </c>
      <c r="E49" s="42" t="s">
        <v>69</v>
      </c>
      <c r="F49" s="42" t="s">
        <v>68</v>
      </c>
      <c r="G49" s="42" t="s">
        <v>69</v>
      </c>
      <c r="H49" s="42" t="s">
        <v>70</v>
      </c>
      <c r="I49" s="42" t="s">
        <v>68</v>
      </c>
      <c r="J49" s="116" t="s">
        <v>103</v>
      </c>
      <c r="K49" s="125">
        <f>K50+K53+K56</f>
        <v>4330.24</v>
      </c>
      <c r="L49" s="125">
        <f>L50+L53+L56</f>
        <v>518.77</v>
      </c>
      <c r="M49" s="125">
        <f>M50+M53+M56</f>
        <v>4849.01</v>
      </c>
    </row>
    <row r="50" spans="1:13" ht="25.5">
      <c r="A50" s="71">
        <f t="shared" si="0"/>
        <v>34</v>
      </c>
      <c r="B50" s="41" t="s">
        <v>85</v>
      </c>
      <c r="C50" s="42" t="s">
        <v>37</v>
      </c>
      <c r="D50" s="42" t="s">
        <v>75</v>
      </c>
      <c r="E50" s="42" t="s">
        <v>73</v>
      </c>
      <c r="F50" s="42" t="s">
        <v>68</v>
      </c>
      <c r="G50" s="42" t="s">
        <v>69</v>
      </c>
      <c r="H50" s="42" t="s">
        <v>70</v>
      </c>
      <c r="I50" s="42" t="s">
        <v>104</v>
      </c>
      <c r="J50" s="116" t="s">
        <v>105</v>
      </c>
      <c r="K50" s="125">
        <f aca="true" t="shared" si="4" ref="K50:M51">K51</f>
        <v>1006.85</v>
      </c>
      <c r="L50" s="125">
        <f t="shared" si="4"/>
        <v>0</v>
      </c>
      <c r="M50" s="125">
        <f t="shared" si="4"/>
        <v>1006.85</v>
      </c>
    </row>
    <row r="51" spans="1:13" s="23" customFormat="1" ht="12.75">
      <c r="A51" s="71">
        <f t="shared" si="0"/>
        <v>35</v>
      </c>
      <c r="B51" s="41" t="s">
        <v>85</v>
      </c>
      <c r="C51" s="41" t="s">
        <v>37</v>
      </c>
      <c r="D51" s="41" t="s">
        <v>75</v>
      </c>
      <c r="E51" s="41" t="s">
        <v>73</v>
      </c>
      <c r="F51" s="41" t="s">
        <v>106</v>
      </c>
      <c r="G51" s="41" t="s">
        <v>69</v>
      </c>
      <c r="H51" s="41" t="s">
        <v>70</v>
      </c>
      <c r="I51" s="41" t="s">
        <v>104</v>
      </c>
      <c r="J51" s="117" t="s">
        <v>239</v>
      </c>
      <c r="K51" s="125">
        <f t="shared" si="4"/>
        <v>1006.85</v>
      </c>
      <c r="L51" s="125">
        <f t="shared" si="4"/>
        <v>0</v>
      </c>
      <c r="M51" s="125">
        <f t="shared" si="4"/>
        <v>1006.85</v>
      </c>
    </row>
    <row r="52" spans="1:13" s="23" customFormat="1" ht="25.5">
      <c r="A52" s="71">
        <f t="shared" si="0"/>
        <v>36</v>
      </c>
      <c r="B52" s="41" t="s">
        <v>85</v>
      </c>
      <c r="C52" s="41" t="s">
        <v>37</v>
      </c>
      <c r="D52" s="41" t="s">
        <v>75</v>
      </c>
      <c r="E52" s="41" t="s">
        <v>73</v>
      </c>
      <c r="F52" s="41" t="s">
        <v>106</v>
      </c>
      <c r="G52" s="41" t="s">
        <v>67</v>
      </c>
      <c r="H52" s="41" t="s">
        <v>70</v>
      </c>
      <c r="I52" s="41" t="s">
        <v>104</v>
      </c>
      <c r="J52" s="117" t="s">
        <v>269</v>
      </c>
      <c r="K52" s="125">
        <f>360.38+646.47</f>
        <v>1006.85</v>
      </c>
      <c r="L52" s="125"/>
      <c r="M52" s="134">
        <f>K52+L52</f>
        <v>1006.85</v>
      </c>
    </row>
    <row r="53" spans="1:13" s="23" customFormat="1" ht="25.5">
      <c r="A53" s="71">
        <f t="shared" si="0"/>
        <v>37</v>
      </c>
      <c r="B53" s="41" t="s">
        <v>85</v>
      </c>
      <c r="C53" s="42" t="s">
        <v>37</v>
      </c>
      <c r="D53" s="42" t="s">
        <v>75</v>
      </c>
      <c r="E53" s="42" t="s">
        <v>107</v>
      </c>
      <c r="F53" s="42" t="s">
        <v>68</v>
      </c>
      <c r="G53" s="42" t="s">
        <v>69</v>
      </c>
      <c r="H53" s="42" t="s">
        <v>70</v>
      </c>
      <c r="I53" s="42" t="s">
        <v>104</v>
      </c>
      <c r="J53" s="116" t="s">
        <v>108</v>
      </c>
      <c r="K53" s="125">
        <f aca="true" t="shared" si="5" ref="K53:M54">K54</f>
        <v>55.11</v>
      </c>
      <c r="L53" s="125">
        <f t="shared" si="5"/>
        <v>0</v>
      </c>
      <c r="M53" s="125">
        <f t="shared" si="5"/>
        <v>55.11</v>
      </c>
    </row>
    <row r="54" spans="1:13" ht="25.5">
      <c r="A54" s="71">
        <f t="shared" si="0"/>
        <v>38</v>
      </c>
      <c r="B54" s="41" t="s">
        <v>85</v>
      </c>
      <c r="C54" s="41" t="s">
        <v>37</v>
      </c>
      <c r="D54" s="41" t="s">
        <v>75</v>
      </c>
      <c r="E54" s="41" t="s">
        <v>107</v>
      </c>
      <c r="F54" s="41" t="s">
        <v>109</v>
      </c>
      <c r="G54" s="41" t="s">
        <v>69</v>
      </c>
      <c r="H54" s="41" t="s">
        <v>70</v>
      </c>
      <c r="I54" s="41" t="s">
        <v>104</v>
      </c>
      <c r="J54" s="117" t="s">
        <v>110</v>
      </c>
      <c r="K54" s="125">
        <f t="shared" si="5"/>
        <v>55.11</v>
      </c>
      <c r="L54" s="125">
        <f t="shared" si="5"/>
        <v>0</v>
      </c>
      <c r="M54" s="125">
        <f t="shared" si="5"/>
        <v>55.11</v>
      </c>
    </row>
    <row r="55" spans="1:13" ht="25.5">
      <c r="A55" s="71">
        <f t="shared" si="0"/>
        <v>39</v>
      </c>
      <c r="B55" s="41" t="s">
        <v>85</v>
      </c>
      <c r="C55" s="41" t="s">
        <v>37</v>
      </c>
      <c r="D55" s="41" t="s">
        <v>75</v>
      </c>
      <c r="E55" s="41" t="s">
        <v>107</v>
      </c>
      <c r="F55" s="41" t="s">
        <v>109</v>
      </c>
      <c r="G55" s="41" t="s">
        <v>67</v>
      </c>
      <c r="H55" s="41" t="s">
        <v>70</v>
      </c>
      <c r="I55" s="41" t="s">
        <v>104</v>
      </c>
      <c r="J55" s="117" t="s">
        <v>115</v>
      </c>
      <c r="K55" s="125">
        <v>55.11</v>
      </c>
      <c r="L55" s="125"/>
      <c r="M55" s="125">
        <f>K55+L55</f>
        <v>55.11</v>
      </c>
    </row>
    <row r="56" spans="1:13" s="23" customFormat="1" ht="12.75">
      <c r="A56" s="71">
        <f t="shared" si="0"/>
        <v>40</v>
      </c>
      <c r="B56" s="41" t="s">
        <v>85</v>
      </c>
      <c r="C56" s="42" t="s">
        <v>37</v>
      </c>
      <c r="D56" s="42" t="s">
        <v>75</v>
      </c>
      <c r="E56" s="42" t="s">
        <v>88</v>
      </c>
      <c r="F56" s="42" t="s">
        <v>68</v>
      </c>
      <c r="G56" s="42" t="s">
        <v>69</v>
      </c>
      <c r="H56" s="42" t="s">
        <v>70</v>
      </c>
      <c r="I56" s="42" t="s">
        <v>104</v>
      </c>
      <c r="J56" s="116" t="s">
        <v>111</v>
      </c>
      <c r="K56" s="125">
        <f aca="true" t="shared" si="6" ref="K56:M57">K57</f>
        <v>3268.28</v>
      </c>
      <c r="L56" s="125">
        <f t="shared" si="6"/>
        <v>518.77</v>
      </c>
      <c r="M56" s="136">
        <f t="shared" si="6"/>
        <v>3787.05</v>
      </c>
    </row>
    <row r="57" spans="1:13" ht="12.75">
      <c r="A57" s="71">
        <f t="shared" si="0"/>
        <v>41</v>
      </c>
      <c r="B57" s="41" t="s">
        <v>85</v>
      </c>
      <c r="C57" s="42" t="s">
        <v>37</v>
      </c>
      <c r="D57" s="42" t="s">
        <v>75</v>
      </c>
      <c r="E57" s="42" t="s">
        <v>88</v>
      </c>
      <c r="F57" s="42" t="s">
        <v>112</v>
      </c>
      <c r="G57" s="42" t="s">
        <v>69</v>
      </c>
      <c r="H57" s="42" t="s">
        <v>70</v>
      </c>
      <c r="I57" s="42" t="s">
        <v>104</v>
      </c>
      <c r="J57" s="116" t="s">
        <v>240</v>
      </c>
      <c r="K57" s="125">
        <f t="shared" si="6"/>
        <v>3268.28</v>
      </c>
      <c r="L57" s="125">
        <f t="shared" si="6"/>
        <v>518.77</v>
      </c>
      <c r="M57" s="125">
        <f t="shared" si="6"/>
        <v>3787.05</v>
      </c>
    </row>
    <row r="58" spans="1:13" ht="12.75">
      <c r="A58" s="74">
        <f t="shared" si="0"/>
        <v>42</v>
      </c>
      <c r="B58" s="75" t="s">
        <v>85</v>
      </c>
      <c r="C58" s="75" t="s">
        <v>37</v>
      </c>
      <c r="D58" s="75" t="s">
        <v>75</v>
      </c>
      <c r="E58" s="75" t="s">
        <v>88</v>
      </c>
      <c r="F58" s="75" t="s">
        <v>112</v>
      </c>
      <c r="G58" s="75" t="s">
        <v>67</v>
      </c>
      <c r="H58" s="75" t="s">
        <v>70</v>
      </c>
      <c r="I58" s="75" t="s">
        <v>104</v>
      </c>
      <c r="J58" s="124" t="s">
        <v>241</v>
      </c>
      <c r="K58" s="133">
        <f>3245.98+20+2.3</f>
        <v>3268.28</v>
      </c>
      <c r="L58" s="133">
        <f>434.77+84</f>
        <v>518.77</v>
      </c>
      <c r="M58" s="133">
        <f>K58+L58</f>
        <v>3787.05</v>
      </c>
    </row>
    <row r="59" spans="1:13" s="23" customFormat="1" ht="13.5" customHeight="1" thickBot="1">
      <c r="A59" s="243" t="s">
        <v>113</v>
      </c>
      <c r="B59" s="244"/>
      <c r="C59" s="244"/>
      <c r="D59" s="244"/>
      <c r="E59" s="244"/>
      <c r="F59" s="244"/>
      <c r="G59" s="244"/>
      <c r="H59" s="244"/>
      <c r="I59" s="244"/>
      <c r="J59" s="244"/>
      <c r="K59" s="132">
        <f>K17+K48</f>
        <v>4935.38</v>
      </c>
      <c r="L59" s="132">
        <f>L17+L48</f>
        <v>518.77</v>
      </c>
      <c r="M59" s="132">
        <f>M17+M48</f>
        <v>5454.150000000001</v>
      </c>
    </row>
    <row r="60" spans="1:13" ht="12.75" customHeight="1">
      <c r="A60" s="226" t="s">
        <v>277</v>
      </c>
      <c r="B60" s="227"/>
      <c r="C60" s="227"/>
      <c r="D60" s="227"/>
      <c r="E60" s="227"/>
      <c r="F60" s="227"/>
      <c r="G60" s="227"/>
      <c r="H60" s="227"/>
      <c r="I60" s="227"/>
      <c r="J60" s="228"/>
      <c r="K60" s="70">
        <f>(K59-K53)*15%</f>
        <v>732.0405000000001</v>
      </c>
      <c r="L60" s="70">
        <f>(L59-L53)*15%</f>
        <v>77.8155</v>
      </c>
      <c r="M60" s="70">
        <f>(M59-M53)*15%</f>
        <v>809.8560000000001</v>
      </c>
    </row>
    <row r="61" spans="1:13" ht="12.75">
      <c r="A61" s="230" t="s">
        <v>278</v>
      </c>
      <c r="B61" s="231"/>
      <c r="C61" s="231"/>
      <c r="D61" s="231"/>
      <c r="E61" s="231"/>
      <c r="F61" s="231"/>
      <c r="G61" s="231"/>
      <c r="H61" s="231"/>
      <c r="I61" s="231"/>
      <c r="J61" s="232"/>
      <c r="K61" s="45">
        <f>K17*50%</f>
        <v>302.57000000000005</v>
      </c>
      <c r="L61" s="45">
        <f>L17*50%</f>
        <v>0</v>
      </c>
      <c r="M61" s="45">
        <f>M17*50%</f>
        <v>302.57000000000005</v>
      </c>
    </row>
    <row r="62" spans="1:13" s="23" customFormat="1" ht="14.25">
      <c r="A62" s="77"/>
      <c r="B62" s="78"/>
      <c r="C62" s="78"/>
      <c r="D62" s="78"/>
      <c r="E62" s="78"/>
      <c r="F62" s="78"/>
      <c r="G62" s="78"/>
      <c r="H62" s="78"/>
      <c r="I62" s="78"/>
      <c r="J62" s="79"/>
      <c r="K62" s="80"/>
      <c r="L62" s="21"/>
      <c r="M62" s="21"/>
    </row>
    <row r="63" spans="1:11" ht="12.75">
      <c r="A63" s="24"/>
      <c r="K63" s="16"/>
    </row>
    <row r="64" spans="1:11" ht="12.75">
      <c r="A64" s="24"/>
      <c r="K64" s="16"/>
    </row>
    <row r="65" ht="12.75">
      <c r="A65" s="24"/>
    </row>
    <row r="66" ht="12.75">
      <c r="A66" s="24"/>
    </row>
    <row r="67" ht="12.75">
      <c r="A67" s="24"/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</sheetData>
  <sheetProtection/>
  <mergeCells count="20">
    <mergeCell ref="L14:L15"/>
    <mergeCell ref="M14:M15"/>
    <mergeCell ref="A61:J61"/>
    <mergeCell ref="A12:K12"/>
    <mergeCell ref="J13:K13"/>
    <mergeCell ref="J14:J15"/>
    <mergeCell ref="K14:K15"/>
    <mergeCell ref="A14:A15"/>
    <mergeCell ref="B14:I14"/>
    <mergeCell ref="A59:J59"/>
    <mergeCell ref="J1:M1"/>
    <mergeCell ref="J2:M2"/>
    <mergeCell ref="J3:M3"/>
    <mergeCell ref="J4:M4"/>
    <mergeCell ref="A60:J60"/>
    <mergeCell ref="J6:M6"/>
    <mergeCell ref="J7:M7"/>
    <mergeCell ref="J8:M8"/>
    <mergeCell ref="J9:M9"/>
    <mergeCell ref="J5:M5"/>
  </mergeCells>
  <conditionalFormatting sqref="L14:M14">
    <cfRule type="cellIs" priority="1" dxfId="3" operator="equal" stopIfTrue="1">
      <formula>0</formula>
    </cfRule>
  </conditionalFormatting>
  <printOptions/>
  <pageMargins left="0.5" right="0.03" top="0.74" bottom="0.3" header="0.62" footer="0.25"/>
  <pageSetup horizontalDpi="600" verticalDpi="600" orientation="landscape" paperSize="9" scale="1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22">
      <selection activeCell="G17" sqref="G17"/>
    </sheetView>
  </sheetViews>
  <sheetFormatPr defaultColWidth="9.00390625" defaultRowHeight="12.75"/>
  <cols>
    <col min="1" max="1" width="5.375" style="26" customWidth="1"/>
    <col min="2" max="2" width="55.625" style="26" customWidth="1"/>
    <col min="3" max="3" width="14.625" style="26" customWidth="1"/>
    <col min="4" max="4" width="12.625" style="26" hidden="1" customWidth="1"/>
    <col min="5" max="5" width="11.625" style="26" hidden="1" customWidth="1"/>
    <col min="6" max="6" width="34.875" style="26" customWidth="1"/>
    <col min="7" max="16384" width="9.125" style="26" customWidth="1"/>
  </cols>
  <sheetData>
    <row r="1" spans="3:6" ht="12.75" customHeight="1">
      <c r="C1" s="223" t="s">
        <v>310</v>
      </c>
      <c r="D1" s="223"/>
      <c r="E1" s="223"/>
      <c r="F1" s="223"/>
    </row>
    <row r="2" spans="3:6" ht="12.75" customHeight="1">
      <c r="C2" s="224" t="s">
        <v>313</v>
      </c>
      <c r="D2" s="224"/>
      <c r="E2" s="224"/>
      <c r="F2" s="224"/>
    </row>
    <row r="3" spans="3:6" ht="12.75" customHeight="1">
      <c r="C3" s="224" t="s">
        <v>163</v>
      </c>
      <c r="D3" s="224"/>
      <c r="E3" s="224"/>
      <c r="F3" s="224"/>
    </row>
    <row r="4" spans="3:6" ht="12.75" customHeight="1">
      <c r="C4" s="218" t="s">
        <v>312</v>
      </c>
      <c r="D4" s="218"/>
      <c r="E4" s="218"/>
      <c r="F4" s="218"/>
    </row>
    <row r="5" spans="3:6" ht="12.75">
      <c r="C5" s="225"/>
      <c r="D5" s="225"/>
      <c r="E5" s="225"/>
      <c r="F5" s="225"/>
    </row>
    <row r="6" spans="3:6" ht="12.75" customHeight="1">
      <c r="C6" s="223" t="s">
        <v>317</v>
      </c>
      <c r="D6" s="223"/>
      <c r="E6" s="223"/>
      <c r="F6" s="223"/>
    </row>
    <row r="7" spans="3:6" ht="12.75" customHeight="1">
      <c r="C7" s="224" t="s">
        <v>314</v>
      </c>
      <c r="D7" s="224"/>
      <c r="E7" s="224"/>
      <c r="F7" s="224"/>
    </row>
    <row r="8" spans="3:6" ht="13.5" customHeight="1">
      <c r="C8" s="224" t="s">
        <v>163</v>
      </c>
      <c r="D8" s="224"/>
      <c r="E8" s="224"/>
      <c r="F8" s="224"/>
    </row>
    <row r="9" spans="3:6" ht="12.75" customHeight="1">
      <c r="C9" s="218" t="s">
        <v>287</v>
      </c>
      <c r="D9" s="218"/>
      <c r="E9" s="218"/>
      <c r="F9" s="218"/>
    </row>
    <row r="10" ht="30" customHeight="1"/>
    <row r="11" spans="2:4" ht="82.5" customHeight="1">
      <c r="B11" s="245" t="s">
        <v>274</v>
      </c>
      <c r="C11" s="245"/>
      <c r="D11" s="245"/>
    </row>
    <row r="12" spans="2:4" ht="16.5" thickBot="1">
      <c r="B12" s="253"/>
      <c r="C12" s="254"/>
      <c r="D12" s="254"/>
    </row>
    <row r="13" spans="1:6" s="94" customFormat="1" ht="21" customHeight="1">
      <c r="A13" s="250" t="s">
        <v>158</v>
      </c>
      <c r="B13" s="246" t="s">
        <v>116</v>
      </c>
      <c r="C13" s="246" t="s">
        <v>117</v>
      </c>
      <c r="D13" s="246" t="s">
        <v>118</v>
      </c>
      <c r="E13" s="246" t="s">
        <v>3</v>
      </c>
      <c r="F13" s="248" t="s">
        <v>4</v>
      </c>
    </row>
    <row r="14" spans="1:6" s="94" customFormat="1" ht="21" customHeight="1">
      <c r="A14" s="251"/>
      <c r="B14" s="247"/>
      <c r="C14" s="247"/>
      <c r="D14" s="247"/>
      <c r="E14" s="247"/>
      <c r="F14" s="249"/>
    </row>
    <row r="15" spans="1:6" s="91" customFormat="1" ht="11.25">
      <c r="A15" s="92"/>
      <c r="B15" s="93">
        <v>1</v>
      </c>
      <c r="C15" s="93">
        <v>2</v>
      </c>
      <c r="D15" s="93">
        <v>3</v>
      </c>
      <c r="E15" s="93">
        <v>3</v>
      </c>
      <c r="F15" s="174">
        <v>3</v>
      </c>
    </row>
    <row r="16" spans="1:6" ht="15.75">
      <c r="A16" s="66">
        <v>1</v>
      </c>
      <c r="B16" s="62" t="s">
        <v>119</v>
      </c>
      <c r="C16" s="63" t="s">
        <v>120</v>
      </c>
      <c r="D16" s="180">
        <f>D17+D18+D19</f>
        <v>2593.35</v>
      </c>
      <c r="E16" s="180">
        <f>E17+E18+E19</f>
        <v>66.03</v>
      </c>
      <c r="F16" s="175">
        <f>F17+F18+F19</f>
        <v>2659.38</v>
      </c>
    </row>
    <row r="17" spans="1:6" ht="47.25">
      <c r="A17" s="67">
        <f>A16+1</f>
        <v>2</v>
      </c>
      <c r="B17" s="48" t="s">
        <v>121</v>
      </c>
      <c r="C17" s="49" t="s">
        <v>122</v>
      </c>
      <c r="D17" s="181">
        <f>'прил 9 ВЕДОМ 2015'!G18</f>
        <v>466.82</v>
      </c>
      <c r="E17" s="181">
        <f>'прил 9 ВЕДОМ 2015'!H18</f>
        <v>0</v>
      </c>
      <c r="F17" s="176">
        <f>'прил 9 ВЕДОМ 2015'!I18</f>
        <v>466.82</v>
      </c>
    </row>
    <row r="18" spans="1:6" ht="42.75" customHeight="1">
      <c r="A18" s="67">
        <f aca="true" t="shared" si="0" ref="A18:A31">A17+1</f>
        <v>3</v>
      </c>
      <c r="B18" s="48" t="s">
        <v>123</v>
      </c>
      <c r="C18" s="49" t="s">
        <v>124</v>
      </c>
      <c r="D18" s="181">
        <f>'прил 9 ВЕДОМ 2015'!G24</f>
        <v>2121.5299999999997</v>
      </c>
      <c r="E18" s="181">
        <f>'прил 9 ВЕДОМ 2015'!H24</f>
        <v>66.03</v>
      </c>
      <c r="F18" s="176">
        <f>'прил 9 ВЕДОМ 2015'!I24</f>
        <v>2187.56</v>
      </c>
    </row>
    <row r="19" spans="1:6" ht="15.75">
      <c r="A19" s="67">
        <f t="shared" si="0"/>
        <v>4</v>
      </c>
      <c r="B19" s="50" t="s">
        <v>125</v>
      </c>
      <c r="C19" s="40" t="s">
        <v>149</v>
      </c>
      <c r="D19" s="181">
        <f>'прил 9 ВЕДОМ 2015'!G38</f>
        <v>5</v>
      </c>
      <c r="E19" s="181">
        <f>'прил 9 ВЕДОМ 2015'!H38</f>
        <v>0</v>
      </c>
      <c r="F19" s="176">
        <f>'прил 9 ВЕДОМ 2015'!I38</f>
        <v>5</v>
      </c>
    </row>
    <row r="20" spans="1:6" ht="15.75">
      <c r="A20" s="67">
        <f t="shared" si="0"/>
        <v>5</v>
      </c>
      <c r="B20" s="46" t="s">
        <v>126</v>
      </c>
      <c r="C20" s="47" t="s">
        <v>127</v>
      </c>
      <c r="D20" s="182">
        <f>D21</f>
        <v>55.11</v>
      </c>
      <c r="E20" s="182">
        <f>E21</f>
        <v>0</v>
      </c>
      <c r="F20" s="177">
        <f>F21</f>
        <v>55.11</v>
      </c>
    </row>
    <row r="21" spans="1:6" ht="15.75">
      <c r="A21" s="67">
        <f t="shared" si="0"/>
        <v>6</v>
      </c>
      <c r="B21" s="48" t="s">
        <v>128</v>
      </c>
      <c r="C21" s="49" t="s">
        <v>129</v>
      </c>
      <c r="D21" s="181">
        <f>'прил 9 ВЕДОМ 2015'!G44</f>
        <v>55.11</v>
      </c>
      <c r="E21" s="181">
        <f>'прил 9 ВЕДОМ 2015'!H44</f>
        <v>0</v>
      </c>
      <c r="F21" s="176">
        <f>'прил 9 ВЕДОМ 2015'!I44</f>
        <v>55.11</v>
      </c>
    </row>
    <row r="22" spans="1:6" ht="31.5">
      <c r="A22" s="67">
        <f t="shared" si="0"/>
        <v>7</v>
      </c>
      <c r="B22" s="46" t="s">
        <v>130</v>
      </c>
      <c r="C22" s="47" t="s">
        <v>131</v>
      </c>
      <c r="D22" s="182">
        <f>D23</f>
        <v>167.99</v>
      </c>
      <c r="E22" s="182">
        <f>E23</f>
        <v>0</v>
      </c>
      <c r="F22" s="177">
        <f>F23</f>
        <v>167.99</v>
      </c>
    </row>
    <row r="23" spans="1:6" ht="15.75">
      <c r="A23" s="67">
        <f t="shared" si="0"/>
        <v>8</v>
      </c>
      <c r="B23" s="48" t="s">
        <v>150</v>
      </c>
      <c r="C23" s="49" t="s">
        <v>151</v>
      </c>
      <c r="D23" s="181">
        <f>'прил 9 ВЕДОМ 2015'!G53</f>
        <v>167.99</v>
      </c>
      <c r="E23" s="181">
        <f>'прил 9 ВЕДОМ 2015'!H53</f>
        <v>0</v>
      </c>
      <c r="F23" s="176">
        <f>'прил 9 ВЕДОМ 2015'!I53</f>
        <v>167.99</v>
      </c>
    </row>
    <row r="24" spans="1:6" ht="15.75">
      <c r="A24" s="67">
        <f t="shared" si="0"/>
        <v>9</v>
      </c>
      <c r="B24" s="43" t="s">
        <v>152</v>
      </c>
      <c r="C24" s="51" t="s">
        <v>153</v>
      </c>
      <c r="D24" s="182">
        <f>D25</f>
        <v>86.4</v>
      </c>
      <c r="E24" s="182">
        <f>E25</f>
        <v>518.77</v>
      </c>
      <c r="F24" s="177">
        <f>F25</f>
        <v>605.17</v>
      </c>
    </row>
    <row r="25" spans="1:6" ht="15.75">
      <c r="A25" s="67">
        <f t="shared" si="0"/>
        <v>10</v>
      </c>
      <c r="B25" s="52" t="s">
        <v>154</v>
      </c>
      <c r="C25" s="53" t="s">
        <v>155</v>
      </c>
      <c r="D25" s="181">
        <f>'прил 9 ВЕДОМ 2015'!G62</f>
        <v>86.4</v>
      </c>
      <c r="E25" s="181">
        <f>'прил 9 ВЕДОМ 2015'!H62</f>
        <v>518.77</v>
      </c>
      <c r="F25" s="176">
        <f>'прил 9 ВЕДОМ 2015'!I62</f>
        <v>605.17</v>
      </c>
    </row>
    <row r="26" spans="1:6" ht="15.75">
      <c r="A26" s="67">
        <f t="shared" si="0"/>
        <v>11</v>
      </c>
      <c r="B26" s="46" t="s">
        <v>132</v>
      </c>
      <c r="C26" s="47" t="s">
        <v>133</v>
      </c>
      <c r="D26" s="182">
        <f>D27</f>
        <v>253.53</v>
      </c>
      <c r="E26" s="182">
        <f>E27</f>
        <v>0</v>
      </c>
      <c r="F26" s="177">
        <f>F27</f>
        <v>253.53</v>
      </c>
    </row>
    <row r="27" spans="1:6" ht="15.75">
      <c r="A27" s="67">
        <f t="shared" si="0"/>
        <v>12</v>
      </c>
      <c r="B27" s="48" t="s">
        <v>134</v>
      </c>
      <c r="C27" s="49" t="s">
        <v>135</v>
      </c>
      <c r="D27" s="181">
        <f>'прил 9 ВЕДОМ 2015'!G81</f>
        <v>253.53</v>
      </c>
      <c r="E27" s="181">
        <f>'прил 9 ВЕДОМ 2015'!H81</f>
        <v>0</v>
      </c>
      <c r="F27" s="176">
        <f>'прил 9 ВЕДОМ 2015'!I81</f>
        <v>253.53</v>
      </c>
    </row>
    <row r="28" spans="1:6" ht="15.75">
      <c r="A28" s="67">
        <f t="shared" si="0"/>
        <v>13</v>
      </c>
      <c r="B28" s="46" t="s">
        <v>136</v>
      </c>
      <c r="C28" s="47" t="s">
        <v>137</v>
      </c>
      <c r="D28" s="182">
        <f>D29</f>
        <v>1756</v>
      </c>
      <c r="E28" s="182">
        <f>E29</f>
        <v>0</v>
      </c>
      <c r="F28" s="177">
        <f>F29</f>
        <v>1756</v>
      </c>
    </row>
    <row r="29" spans="1:6" ht="15.75">
      <c r="A29" s="67">
        <f t="shared" si="0"/>
        <v>14</v>
      </c>
      <c r="B29" s="52" t="s">
        <v>138</v>
      </c>
      <c r="C29" s="49" t="s">
        <v>139</v>
      </c>
      <c r="D29" s="181">
        <f>'прил 9 ВЕДОМ 2015'!G97</f>
        <v>1756</v>
      </c>
      <c r="E29" s="181">
        <f>'прил 9 ВЕДОМ 2015'!H97</f>
        <v>0</v>
      </c>
      <c r="F29" s="176">
        <f>'прил 9 ВЕДОМ 2015'!I97</f>
        <v>1756</v>
      </c>
    </row>
    <row r="30" spans="1:6" ht="15.75">
      <c r="A30" s="67">
        <f t="shared" si="0"/>
        <v>15</v>
      </c>
      <c r="B30" s="46" t="s">
        <v>140</v>
      </c>
      <c r="C30" s="47" t="s">
        <v>141</v>
      </c>
      <c r="D30" s="182">
        <f>D31</f>
        <v>23</v>
      </c>
      <c r="E30" s="182">
        <f>E31</f>
        <v>0</v>
      </c>
      <c r="F30" s="177">
        <f>F31</f>
        <v>23</v>
      </c>
    </row>
    <row r="31" spans="1:6" ht="18.75" customHeight="1">
      <c r="A31" s="68">
        <f t="shared" si="0"/>
        <v>16</v>
      </c>
      <c r="B31" s="64" t="s">
        <v>142</v>
      </c>
      <c r="C31" s="65" t="s">
        <v>143</v>
      </c>
      <c r="D31" s="183">
        <f>'прил 9 ВЕДОМ 2015'!G105</f>
        <v>23</v>
      </c>
      <c r="E31" s="183">
        <f>'прил 9 ВЕДОМ 2015'!H105</f>
        <v>0</v>
      </c>
      <c r="F31" s="178">
        <f>'прил 9 ВЕДОМ 2015'!I105</f>
        <v>23</v>
      </c>
    </row>
    <row r="32" spans="1:6" ht="16.5" thickBot="1">
      <c r="A32" s="69"/>
      <c r="B32" s="252" t="s">
        <v>144</v>
      </c>
      <c r="C32" s="252"/>
      <c r="D32" s="184">
        <f>D16+D20+D22+D24+D26+D28+D30</f>
        <v>4935.38</v>
      </c>
      <c r="E32" s="184">
        <f>E16+E20+E22+E24+E26+E28+E30</f>
        <v>584.8</v>
      </c>
      <c r="F32" s="179">
        <f>F16+F20+F22+F24+F26+F28+F30</f>
        <v>5520.18</v>
      </c>
    </row>
  </sheetData>
  <sheetProtection/>
  <mergeCells count="18">
    <mergeCell ref="E13:E14"/>
    <mergeCell ref="F13:F14"/>
    <mergeCell ref="A13:A14"/>
    <mergeCell ref="B32:C32"/>
    <mergeCell ref="B12:D12"/>
    <mergeCell ref="B13:B14"/>
    <mergeCell ref="C13:C14"/>
    <mergeCell ref="D13:D14"/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</mergeCells>
  <printOptions/>
  <pageMargins left="0.75" right="0.19" top="0.32" bottom="0.24" header="0.18" footer="0.1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3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5.375" style="27" customWidth="1"/>
    <col min="2" max="2" width="41.75390625" style="27" customWidth="1"/>
    <col min="3" max="3" width="6.625" style="27" customWidth="1"/>
    <col min="4" max="4" width="7.375" style="27" customWidth="1"/>
    <col min="5" max="5" width="10.125" style="28" customWidth="1"/>
    <col min="6" max="6" width="6.625" style="30" customWidth="1"/>
    <col min="7" max="7" width="9.00390625" style="27" hidden="1" customWidth="1"/>
    <col min="8" max="8" width="8.25390625" style="27" hidden="1" customWidth="1"/>
    <col min="9" max="9" width="26.375" style="27" customWidth="1"/>
    <col min="10" max="16384" width="9.125" style="27" customWidth="1"/>
  </cols>
  <sheetData>
    <row r="1" spans="6:9" ht="12.75" customHeight="1">
      <c r="F1" s="223" t="s">
        <v>309</v>
      </c>
      <c r="G1" s="223"/>
      <c r="H1" s="223"/>
      <c r="I1" s="223"/>
    </row>
    <row r="2" spans="6:9" ht="12.75" customHeight="1">
      <c r="F2" s="255" t="s">
        <v>313</v>
      </c>
      <c r="G2" s="255"/>
      <c r="H2" s="255"/>
      <c r="I2" s="255"/>
    </row>
    <row r="3" spans="6:9" ht="12.75" customHeight="1">
      <c r="F3" s="255" t="s">
        <v>163</v>
      </c>
      <c r="G3" s="255"/>
      <c r="H3" s="255"/>
      <c r="I3" s="255"/>
    </row>
    <row r="4" spans="6:9" ht="12.75" customHeight="1">
      <c r="F4" s="218" t="s">
        <v>312</v>
      </c>
      <c r="G4" s="218"/>
      <c r="H4" s="218"/>
      <c r="I4" s="218"/>
    </row>
    <row r="5" spans="6:9" ht="12.75">
      <c r="F5" s="225"/>
      <c r="G5" s="225"/>
      <c r="H5" s="225"/>
      <c r="I5" s="225"/>
    </row>
    <row r="6" spans="4:9" ht="12.75" customHeight="1">
      <c r="D6" s="29"/>
      <c r="F6" s="223" t="s">
        <v>316</v>
      </c>
      <c r="G6" s="223"/>
      <c r="H6" s="223"/>
      <c r="I6" s="223"/>
    </row>
    <row r="7" spans="6:9" ht="12.75" customHeight="1">
      <c r="F7" s="255" t="s">
        <v>314</v>
      </c>
      <c r="G7" s="255"/>
      <c r="H7" s="255"/>
      <c r="I7" s="255"/>
    </row>
    <row r="8" spans="4:9" ht="16.5" customHeight="1">
      <c r="D8" s="3"/>
      <c r="F8" s="255" t="s">
        <v>163</v>
      </c>
      <c r="G8" s="255"/>
      <c r="H8" s="255"/>
      <c r="I8" s="255"/>
    </row>
    <row r="9" spans="6:9" ht="12.75" customHeight="1">
      <c r="F9" s="218" t="s">
        <v>287</v>
      </c>
      <c r="G9" s="218"/>
      <c r="H9" s="218"/>
      <c r="I9" s="218"/>
    </row>
    <row r="11" spans="1:7" ht="37.5" customHeight="1">
      <c r="A11" s="261" t="s">
        <v>275</v>
      </c>
      <c r="B11" s="261"/>
      <c r="C11" s="261"/>
      <c r="D11" s="261"/>
      <c r="E11" s="261"/>
      <c r="F11" s="261"/>
      <c r="G11" s="261"/>
    </row>
    <row r="12" spans="1:9" ht="13.5" thickBot="1">
      <c r="A12" s="57"/>
      <c r="B12" s="57"/>
      <c r="C12" s="57"/>
      <c r="D12" s="57"/>
      <c r="E12" s="60"/>
      <c r="F12" s="61"/>
      <c r="G12" s="37"/>
      <c r="H12" s="37"/>
      <c r="I12" s="37"/>
    </row>
    <row r="13" spans="1:9" s="33" customFormat="1" ht="22.5" customHeight="1">
      <c r="A13" s="264" t="s">
        <v>32</v>
      </c>
      <c r="B13" s="256" t="s">
        <v>116</v>
      </c>
      <c r="C13" s="256" t="s">
        <v>145</v>
      </c>
      <c r="D13" s="256" t="s">
        <v>146</v>
      </c>
      <c r="E13" s="256" t="s">
        <v>147</v>
      </c>
      <c r="F13" s="256" t="s">
        <v>148</v>
      </c>
      <c r="G13" s="256" t="s">
        <v>118</v>
      </c>
      <c r="H13" s="256" t="s">
        <v>3</v>
      </c>
      <c r="I13" s="258" t="s">
        <v>4</v>
      </c>
    </row>
    <row r="14" spans="1:9" s="33" customFormat="1" ht="24.75" customHeight="1">
      <c r="A14" s="265"/>
      <c r="B14" s="257"/>
      <c r="C14" s="257"/>
      <c r="D14" s="257"/>
      <c r="E14" s="257"/>
      <c r="F14" s="257"/>
      <c r="G14" s="257"/>
      <c r="H14" s="257"/>
      <c r="I14" s="259"/>
    </row>
    <row r="15" spans="1:9" s="96" customFormat="1" ht="12.75" customHeight="1">
      <c r="A15" s="152"/>
      <c r="B15" s="138">
        <v>1</v>
      </c>
      <c r="C15" s="138">
        <v>2</v>
      </c>
      <c r="D15" s="138">
        <v>3</v>
      </c>
      <c r="E15" s="138">
        <v>4</v>
      </c>
      <c r="F15" s="138">
        <v>5</v>
      </c>
      <c r="G15" s="172">
        <v>6</v>
      </c>
      <c r="H15" s="173">
        <v>6</v>
      </c>
      <c r="I15" s="170">
        <v>6</v>
      </c>
    </row>
    <row r="16" spans="1:9" ht="25.5">
      <c r="A16" s="153">
        <v>1</v>
      </c>
      <c r="B16" s="139" t="s">
        <v>114</v>
      </c>
      <c r="C16" s="140" t="s">
        <v>85</v>
      </c>
      <c r="D16" s="141"/>
      <c r="E16" s="141"/>
      <c r="F16" s="141"/>
      <c r="G16" s="142">
        <f>G17+G44+G53+G62+G81+G97+G104</f>
        <v>4935.38</v>
      </c>
      <c r="H16" s="142">
        <f>H17+H44+H53+H62+H81+H97+H104</f>
        <v>584.8</v>
      </c>
      <c r="I16" s="142">
        <f>I17+I44+I53+I62+I81+I97+I104</f>
        <v>5520.18</v>
      </c>
    </row>
    <row r="17" spans="1:9" s="35" customFormat="1" ht="12.75">
      <c r="A17" s="153">
        <f aca="true" t="shared" si="0" ref="A17:A87">A16+1</f>
        <v>2</v>
      </c>
      <c r="B17" s="143" t="s">
        <v>173</v>
      </c>
      <c r="C17" s="144" t="s">
        <v>85</v>
      </c>
      <c r="D17" s="140" t="s">
        <v>187</v>
      </c>
      <c r="E17" s="140"/>
      <c r="F17" s="140"/>
      <c r="G17" s="142">
        <f>G18+G24+G38</f>
        <v>2593.35</v>
      </c>
      <c r="H17" s="142">
        <f>H18+H24+H38</f>
        <v>66.03</v>
      </c>
      <c r="I17" s="142">
        <f>I18+I24+I38</f>
        <v>2659.38</v>
      </c>
    </row>
    <row r="18" spans="1:9" ht="38.25">
      <c r="A18" s="153">
        <f t="shared" si="0"/>
        <v>3</v>
      </c>
      <c r="B18" s="143" t="s">
        <v>174</v>
      </c>
      <c r="C18" s="144" t="s">
        <v>85</v>
      </c>
      <c r="D18" s="140" t="s">
        <v>188</v>
      </c>
      <c r="E18" s="140"/>
      <c r="F18" s="140"/>
      <c r="G18" s="142">
        <f>G19</f>
        <v>466.82</v>
      </c>
      <c r="H18" s="142">
        <f aca="true" t="shared" si="1" ref="H18:I22">H19</f>
        <v>0</v>
      </c>
      <c r="I18" s="142">
        <f t="shared" si="1"/>
        <v>466.82</v>
      </c>
    </row>
    <row r="19" spans="1:9" ht="35.25" customHeight="1">
      <c r="A19" s="153">
        <f t="shared" si="0"/>
        <v>4</v>
      </c>
      <c r="B19" s="145" t="s">
        <v>242</v>
      </c>
      <c r="C19" s="144" t="s">
        <v>85</v>
      </c>
      <c r="D19" s="144" t="s">
        <v>188</v>
      </c>
      <c r="E19" s="144" t="s">
        <v>182</v>
      </c>
      <c r="F19" s="144"/>
      <c r="G19" s="146">
        <f>G20</f>
        <v>466.82</v>
      </c>
      <c r="H19" s="146">
        <f t="shared" si="1"/>
        <v>0</v>
      </c>
      <c r="I19" s="146">
        <f t="shared" si="1"/>
        <v>466.82</v>
      </c>
    </row>
    <row r="20" spans="1:9" ht="33.75" customHeight="1">
      <c r="A20" s="153">
        <f t="shared" si="0"/>
        <v>5</v>
      </c>
      <c r="B20" s="145" t="s">
        <v>243</v>
      </c>
      <c r="C20" s="144" t="s">
        <v>85</v>
      </c>
      <c r="D20" s="144" t="s">
        <v>188</v>
      </c>
      <c r="E20" s="144" t="s">
        <v>184</v>
      </c>
      <c r="F20" s="144"/>
      <c r="G20" s="146">
        <f>G21</f>
        <v>466.82</v>
      </c>
      <c r="H20" s="146">
        <f t="shared" si="1"/>
        <v>0</v>
      </c>
      <c r="I20" s="146">
        <f t="shared" si="1"/>
        <v>466.82</v>
      </c>
    </row>
    <row r="21" spans="1:9" ht="51">
      <c r="A21" s="153">
        <f t="shared" si="0"/>
        <v>6</v>
      </c>
      <c r="B21" s="145" t="s">
        <v>170</v>
      </c>
      <c r="C21" s="144" t="s">
        <v>85</v>
      </c>
      <c r="D21" s="144" t="s">
        <v>188</v>
      </c>
      <c r="E21" s="144" t="s">
        <v>185</v>
      </c>
      <c r="F21" s="144" t="s">
        <v>183</v>
      </c>
      <c r="G21" s="146">
        <f>G22</f>
        <v>466.82</v>
      </c>
      <c r="H21" s="146">
        <f t="shared" si="1"/>
        <v>0</v>
      </c>
      <c r="I21" s="146">
        <f t="shared" si="1"/>
        <v>466.82</v>
      </c>
    </row>
    <row r="22" spans="1:9" s="36" customFormat="1" ht="68.25" customHeight="1">
      <c r="A22" s="153">
        <f t="shared" si="0"/>
        <v>7</v>
      </c>
      <c r="B22" s="145" t="s">
        <v>171</v>
      </c>
      <c r="C22" s="144" t="s">
        <v>85</v>
      </c>
      <c r="D22" s="144" t="s">
        <v>188</v>
      </c>
      <c r="E22" s="144" t="s">
        <v>185</v>
      </c>
      <c r="F22" s="144" t="s">
        <v>186</v>
      </c>
      <c r="G22" s="146">
        <f>G23</f>
        <v>466.82</v>
      </c>
      <c r="H22" s="146">
        <f t="shared" si="1"/>
        <v>0</v>
      </c>
      <c r="I22" s="146">
        <f t="shared" si="1"/>
        <v>466.82</v>
      </c>
    </row>
    <row r="23" spans="1:9" ht="39" customHeight="1">
      <c r="A23" s="153">
        <f t="shared" si="0"/>
        <v>8</v>
      </c>
      <c r="B23" s="145" t="s">
        <v>172</v>
      </c>
      <c r="C23" s="144" t="s">
        <v>85</v>
      </c>
      <c r="D23" s="144" t="s">
        <v>188</v>
      </c>
      <c r="E23" s="144" t="s">
        <v>185</v>
      </c>
      <c r="F23" s="144" t="s">
        <v>94</v>
      </c>
      <c r="G23" s="146">
        <v>466.82</v>
      </c>
      <c r="H23" s="146"/>
      <c r="I23" s="146">
        <f>G23+H23</f>
        <v>466.82</v>
      </c>
    </row>
    <row r="24" spans="1:9" ht="51">
      <c r="A24" s="153">
        <f t="shared" si="0"/>
        <v>9</v>
      </c>
      <c r="B24" s="143" t="s">
        <v>123</v>
      </c>
      <c r="C24" s="144" t="s">
        <v>85</v>
      </c>
      <c r="D24" s="140" t="s">
        <v>189</v>
      </c>
      <c r="E24" s="140"/>
      <c r="F24" s="140"/>
      <c r="G24" s="142">
        <f aca="true" t="shared" si="2" ref="G24:I25">G25</f>
        <v>2121.5299999999997</v>
      </c>
      <c r="H24" s="142">
        <f t="shared" si="2"/>
        <v>66.03</v>
      </c>
      <c r="I24" s="142">
        <f t="shared" si="2"/>
        <v>2187.56</v>
      </c>
    </row>
    <row r="25" spans="1:9" ht="25.5">
      <c r="A25" s="153">
        <f t="shared" si="0"/>
        <v>10</v>
      </c>
      <c r="B25" s="145" t="s">
        <v>244</v>
      </c>
      <c r="C25" s="144" t="s">
        <v>85</v>
      </c>
      <c r="D25" s="144" t="s">
        <v>189</v>
      </c>
      <c r="E25" s="144" t="s">
        <v>182</v>
      </c>
      <c r="F25" s="144"/>
      <c r="G25" s="146">
        <f t="shared" si="2"/>
        <v>2121.5299999999997</v>
      </c>
      <c r="H25" s="146">
        <f t="shared" si="2"/>
        <v>66.03</v>
      </c>
      <c r="I25" s="146">
        <f t="shared" si="2"/>
        <v>2187.56</v>
      </c>
    </row>
    <row r="26" spans="1:9" ht="25.5">
      <c r="A26" s="153">
        <f t="shared" si="0"/>
        <v>11</v>
      </c>
      <c r="B26" s="145" t="s">
        <v>245</v>
      </c>
      <c r="C26" s="144" t="s">
        <v>85</v>
      </c>
      <c r="D26" s="144" t="s">
        <v>189</v>
      </c>
      <c r="E26" s="144" t="s">
        <v>184</v>
      </c>
      <c r="F26" s="144"/>
      <c r="G26" s="146">
        <f>G30+G27+G35</f>
        <v>2121.5299999999997</v>
      </c>
      <c r="H26" s="146">
        <f>H30+H27+H35</f>
        <v>66.03</v>
      </c>
      <c r="I26" s="146">
        <f>I30+I27+I35</f>
        <v>2187.56</v>
      </c>
    </row>
    <row r="27" spans="1:9" ht="76.5">
      <c r="A27" s="153">
        <f t="shared" si="0"/>
        <v>12</v>
      </c>
      <c r="B27" s="145" t="s">
        <v>246</v>
      </c>
      <c r="C27" s="144" t="s">
        <v>85</v>
      </c>
      <c r="D27" s="144" t="s">
        <v>189</v>
      </c>
      <c r="E27" s="144" t="s">
        <v>192</v>
      </c>
      <c r="F27" s="144" t="s">
        <v>183</v>
      </c>
      <c r="G27" s="146">
        <f aca="true" t="shared" si="3" ref="G27:I28">G28</f>
        <v>2.3</v>
      </c>
      <c r="H27" s="146">
        <f t="shared" si="3"/>
        <v>0</v>
      </c>
      <c r="I27" s="146">
        <f t="shared" si="3"/>
        <v>2.3</v>
      </c>
    </row>
    <row r="28" spans="1:9" ht="25.5">
      <c r="A28" s="153">
        <f t="shared" si="0"/>
        <v>13</v>
      </c>
      <c r="B28" s="145" t="s">
        <v>175</v>
      </c>
      <c r="C28" s="144" t="s">
        <v>85</v>
      </c>
      <c r="D28" s="144" t="s">
        <v>189</v>
      </c>
      <c r="E28" s="144" t="s">
        <v>192</v>
      </c>
      <c r="F28" s="144" t="s">
        <v>190</v>
      </c>
      <c r="G28" s="146">
        <f t="shared" si="3"/>
        <v>2.3</v>
      </c>
      <c r="H28" s="146">
        <f t="shared" si="3"/>
        <v>0</v>
      </c>
      <c r="I28" s="146">
        <f t="shared" si="3"/>
        <v>2.3</v>
      </c>
    </row>
    <row r="29" spans="1:9" ht="38.25">
      <c r="A29" s="153">
        <f t="shared" si="0"/>
        <v>14</v>
      </c>
      <c r="B29" s="145" t="s">
        <v>176</v>
      </c>
      <c r="C29" s="144" t="s">
        <v>85</v>
      </c>
      <c r="D29" s="144" t="s">
        <v>189</v>
      </c>
      <c r="E29" s="144" t="s">
        <v>192</v>
      </c>
      <c r="F29" s="144" t="s">
        <v>166</v>
      </c>
      <c r="G29" s="146">
        <v>2.3</v>
      </c>
      <c r="H29" s="146"/>
      <c r="I29" s="146">
        <f>G29+H29</f>
        <v>2.3</v>
      </c>
    </row>
    <row r="30" spans="1:9" ht="54.75" customHeight="1">
      <c r="A30" s="153">
        <f t="shared" si="0"/>
        <v>15</v>
      </c>
      <c r="B30" s="145" t="s">
        <v>170</v>
      </c>
      <c r="C30" s="144" t="s">
        <v>85</v>
      </c>
      <c r="D30" s="144" t="s">
        <v>189</v>
      </c>
      <c r="E30" s="144" t="s">
        <v>185</v>
      </c>
      <c r="F30" s="144"/>
      <c r="G30" s="146">
        <f>G31+G33</f>
        <v>1521.69</v>
      </c>
      <c r="H30" s="146">
        <f>H31+H33</f>
        <v>66.03</v>
      </c>
      <c r="I30" s="146">
        <f>I31+I33</f>
        <v>1587.72</v>
      </c>
    </row>
    <row r="31" spans="1:9" ht="63.75">
      <c r="A31" s="153">
        <f t="shared" si="0"/>
        <v>16</v>
      </c>
      <c r="B31" s="145" t="s">
        <v>171</v>
      </c>
      <c r="C31" s="144" t="s">
        <v>85</v>
      </c>
      <c r="D31" s="144" t="s">
        <v>189</v>
      </c>
      <c r="E31" s="144" t="s">
        <v>185</v>
      </c>
      <c r="F31" s="144" t="s">
        <v>186</v>
      </c>
      <c r="G31" s="146">
        <f>G32</f>
        <v>1028.99</v>
      </c>
      <c r="H31" s="146">
        <f>H32</f>
        <v>0</v>
      </c>
      <c r="I31" s="146">
        <f>I32</f>
        <v>1028.99</v>
      </c>
    </row>
    <row r="32" spans="1:9" ht="30.75" customHeight="1">
      <c r="A32" s="153">
        <f t="shared" si="0"/>
        <v>17</v>
      </c>
      <c r="B32" s="145" t="s">
        <v>172</v>
      </c>
      <c r="C32" s="144" t="s">
        <v>85</v>
      </c>
      <c r="D32" s="144" t="s">
        <v>189</v>
      </c>
      <c r="E32" s="144" t="s">
        <v>185</v>
      </c>
      <c r="F32" s="144" t="s">
        <v>94</v>
      </c>
      <c r="G32" s="146">
        <v>1028.99</v>
      </c>
      <c r="H32" s="146"/>
      <c r="I32" s="146">
        <f>G32+H32</f>
        <v>1028.99</v>
      </c>
    </row>
    <row r="33" spans="1:9" ht="34.5" customHeight="1">
      <c r="A33" s="153">
        <f t="shared" si="0"/>
        <v>18</v>
      </c>
      <c r="B33" s="145" t="s">
        <v>175</v>
      </c>
      <c r="C33" s="144" t="s">
        <v>85</v>
      </c>
      <c r="D33" s="144" t="s">
        <v>189</v>
      </c>
      <c r="E33" s="144" t="s">
        <v>185</v>
      </c>
      <c r="F33" s="144" t="s">
        <v>190</v>
      </c>
      <c r="G33" s="146">
        <f>G34</f>
        <v>492.7</v>
      </c>
      <c r="H33" s="146">
        <f>H34</f>
        <v>66.03</v>
      </c>
      <c r="I33" s="146">
        <f>I34</f>
        <v>558.73</v>
      </c>
    </row>
    <row r="34" spans="1:9" ht="46.5" customHeight="1">
      <c r="A34" s="153">
        <f t="shared" si="0"/>
        <v>19</v>
      </c>
      <c r="B34" s="145" t="s">
        <v>176</v>
      </c>
      <c r="C34" s="144" t="s">
        <v>85</v>
      </c>
      <c r="D34" s="144" t="s">
        <v>189</v>
      </c>
      <c r="E34" s="144" t="s">
        <v>185</v>
      </c>
      <c r="F34" s="144" t="s">
        <v>166</v>
      </c>
      <c r="G34" s="146">
        <v>492.7</v>
      </c>
      <c r="H34" s="146">
        <v>66.03</v>
      </c>
      <c r="I34" s="146">
        <f>G34+H34</f>
        <v>558.73</v>
      </c>
    </row>
    <row r="35" spans="1:9" ht="54.75" customHeight="1">
      <c r="A35" s="153">
        <f>A34+1</f>
        <v>20</v>
      </c>
      <c r="B35" s="145" t="s">
        <v>30</v>
      </c>
      <c r="C35" s="144" t="s">
        <v>85</v>
      </c>
      <c r="D35" s="144" t="s">
        <v>189</v>
      </c>
      <c r="E35" s="144" t="s">
        <v>279</v>
      </c>
      <c r="F35" s="144"/>
      <c r="G35" s="146">
        <f aca="true" t="shared" si="4" ref="G35:I36">G36</f>
        <v>597.54</v>
      </c>
      <c r="H35" s="146">
        <f t="shared" si="4"/>
        <v>0</v>
      </c>
      <c r="I35" s="146">
        <f t="shared" si="4"/>
        <v>597.54</v>
      </c>
    </row>
    <row r="36" spans="1:9" ht="53.25" customHeight="1">
      <c r="A36" s="153">
        <f>A35+1</f>
        <v>21</v>
      </c>
      <c r="B36" s="145" t="s">
        <v>30</v>
      </c>
      <c r="C36" s="144" t="s">
        <v>85</v>
      </c>
      <c r="D36" s="144" t="s">
        <v>189</v>
      </c>
      <c r="E36" s="144" t="s">
        <v>279</v>
      </c>
      <c r="F36" s="144" t="s">
        <v>186</v>
      </c>
      <c r="G36" s="146">
        <f t="shared" si="4"/>
        <v>597.54</v>
      </c>
      <c r="H36" s="146">
        <f t="shared" si="4"/>
        <v>0</v>
      </c>
      <c r="I36" s="146">
        <f t="shared" si="4"/>
        <v>597.54</v>
      </c>
    </row>
    <row r="37" spans="1:9" ht="30.75" customHeight="1">
      <c r="A37" s="153">
        <f>A36+1</f>
        <v>22</v>
      </c>
      <c r="B37" s="145" t="s">
        <v>172</v>
      </c>
      <c r="C37" s="144" t="s">
        <v>85</v>
      </c>
      <c r="D37" s="144" t="s">
        <v>189</v>
      </c>
      <c r="E37" s="144" t="s">
        <v>279</v>
      </c>
      <c r="F37" s="144" t="s">
        <v>94</v>
      </c>
      <c r="G37" s="146">
        <v>597.54</v>
      </c>
      <c r="H37" s="146"/>
      <c r="I37" s="146">
        <f>G37+H37</f>
        <v>597.54</v>
      </c>
    </row>
    <row r="38" spans="1:9" ht="12.75">
      <c r="A38" s="153">
        <f>A37+1</f>
        <v>23</v>
      </c>
      <c r="B38" s="143" t="s">
        <v>200</v>
      </c>
      <c r="C38" s="144" t="s">
        <v>85</v>
      </c>
      <c r="D38" s="140" t="s">
        <v>195</v>
      </c>
      <c r="E38" s="147"/>
      <c r="F38" s="147"/>
      <c r="G38" s="146">
        <f>G39</f>
        <v>5</v>
      </c>
      <c r="H38" s="146">
        <f aca="true" t="shared" si="5" ref="H38:I42">H39</f>
        <v>0</v>
      </c>
      <c r="I38" s="146">
        <f t="shared" si="5"/>
        <v>5</v>
      </c>
    </row>
    <row r="39" spans="1:9" s="36" customFormat="1" ht="12.75" customHeight="1">
      <c r="A39" s="153">
        <f>A38+1</f>
        <v>24</v>
      </c>
      <c r="B39" s="145" t="s">
        <v>244</v>
      </c>
      <c r="C39" s="144" t="s">
        <v>85</v>
      </c>
      <c r="D39" s="144" t="s">
        <v>195</v>
      </c>
      <c r="E39" s="144" t="s">
        <v>182</v>
      </c>
      <c r="F39" s="144"/>
      <c r="G39" s="146">
        <f>G40</f>
        <v>5</v>
      </c>
      <c r="H39" s="146">
        <f t="shared" si="5"/>
        <v>0</v>
      </c>
      <c r="I39" s="146">
        <f t="shared" si="5"/>
        <v>5</v>
      </c>
    </row>
    <row r="40" spans="1:9" ht="15" customHeight="1">
      <c r="A40" s="153">
        <f t="shared" si="0"/>
        <v>25</v>
      </c>
      <c r="B40" s="145" t="s">
        <v>245</v>
      </c>
      <c r="C40" s="144" t="s">
        <v>85</v>
      </c>
      <c r="D40" s="144" t="s">
        <v>195</v>
      </c>
      <c r="E40" s="144" t="s">
        <v>184</v>
      </c>
      <c r="F40" s="144"/>
      <c r="G40" s="146">
        <f>G41</f>
        <v>5</v>
      </c>
      <c r="H40" s="146">
        <f t="shared" si="5"/>
        <v>0</v>
      </c>
      <c r="I40" s="146">
        <f t="shared" si="5"/>
        <v>5</v>
      </c>
    </row>
    <row r="41" spans="1:9" ht="12.75" customHeight="1">
      <c r="A41" s="153">
        <f t="shared" si="0"/>
        <v>26</v>
      </c>
      <c r="B41" s="145" t="s">
        <v>247</v>
      </c>
      <c r="C41" s="144" t="s">
        <v>85</v>
      </c>
      <c r="D41" s="144" t="s">
        <v>195</v>
      </c>
      <c r="E41" s="144" t="s">
        <v>193</v>
      </c>
      <c r="F41" s="144"/>
      <c r="G41" s="146">
        <f>G42</f>
        <v>5</v>
      </c>
      <c r="H41" s="146">
        <f t="shared" si="5"/>
        <v>0</v>
      </c>
      <c r="I41" s="146">
        <f t="shared" si="5"/>
        <v>5</v>
      </c>
    </row>
    <row r="42" spans="1:9" ht="19.5" customHeight="1">
      <c r="A42" s="153">
        <f t="shared" si="0"/>
        <v>27</v>
      </c>
      <c r="B42" s="145" t="s">
        <v>177</v>
      </c>
      <c r="C42" s="144" t="s">
        <v>85</v>
      </c>
      <c r="D42" s="144" t="s">
        <v>195</v>
      </c>
      <c r="E42" s="144" t="s">
        <v>193</v>
      </c>
      <c r="F42" s="144" t="s">
        <v>191</v>
      </c>
      <c r="G42" s="146">
        <f>G43</f>
        <v>5</v>
      </c>
      <c r="H42" s="146">
        <f t="shared" si="5"/>
        <v>0</v>
      </c>
      <c r="I42" s="146">
        <f t="shared" si="5"/>
        <v>5</v>
      </c>
    </row>
    <row r="43" spans="1:9" s="34" customFormat="1" ht="18.75" customHeight="1">
      <c r="A43" s="153">
        <f t="shared" si="0"/>
        <v>28</v>
      </c>
      <c r="B43" s="145" t="s">
        <v>178</v>
      </c>
      <c r="C43" s="144" t="s">
        <v>85</v>
      </c>
      <c r="D43" s="144" t="s">
        <v>195</v>
      </c>
      <c r="E43" s="144" t="s">
        <v>193</v>
      </c>
      <c r="F43" s="144" t="s">
        <v>194</v>
      </c>
      <c r="G43" s="146">
        <v>5</v>
      </c>
      <c r="H43" s="146"/>
      <c r="I43" s="146">
        <f>G43+H43</f>
        <v>5</v>
      </c>
    </row>
    <row r="44" spans="1:9" ht="30" customHeight="1">
      <c r="A44" s="153">
        <f t="shared" si="0"/>
        <v>29</v>
      </c>
      <c r="B44" s="143" t="s">
        <v>179</v>
      </c>
      <c r="C44" s="144" t="s">
        <v>85</v>
      </c>
      <c r="D44" s="140" t="s">
        <v>197</v>
      </c>
      <c r="E44" s="140"/>
      <c r="F44" s="140"/>
      <c r="G44" s="142">
        <f>G45</f>
        <v>55.11</v>
      </c>
      <c r="H44" s="142">
        <f>H45</f>
        <v>0</v>
      </c>
      <c r="I44" s="142">
        <f>I45</f>
        <v>55.11</v>
      </c>
    </row>
    <row r="45" spans="1:9" ht="23.25" customHeight="1">
      <c r="A45" s="153">
        <f t="shared" si="0"/>
        <v>30</v>
      </c>
      <c r="B45" s="145" t="s">
        <v>180</v>
      </c>
      <c r="C45" s="144" t="s">
        <v>85</v>
      </c>
      <c r="D45" s="144" t="s">
        <v>198</v>
      </c>
      <c r="E45" s="144"/>
      <c r="F45" s="144"/>
      <c r="G45" s="146">
        <f>G48</f>
        <v>55.11</v>
      </c>
      <c r="H45" s="146">
        <f>H48</f>
        <v>0</v>
      </c>
      <c r="I45" s="146">
        <f>I48</f>
        <v>55.11</v>
      </c>
    </row>
    <row r="46" spans="1:9" ht="25.5">
      <c r="A46" s="153">
        <f t="shared" si="0"/>
        <v>31</v>
      </c>
      <c r="B46" s="145" t="s">
        <v>244</v>
      </c>
      <c r="C46" s="144" t="s">
        <v>85</v>
      </c>
      <c r="D46" s="144" t="s">
        <v>198</v>
      </c>
      <c r="E46" s="144" t="s">
        <v>182</v>
      </c>
      <c r="F46" s="144"/>
      <c r="G46" s="146">
        <f aca="true" t="shared" si="6" ref="G46:I47">G47</f>
        <v>55.11</v>
      </c>
      <c r="H46" s="146">
        <f t="shared" si="6"/>
        <v>0</v>
      </c>
      <c r="I46" s="146">
        <f t="shared" si="6"/>
        <v>55.11</v>
      </c>
    </row>
    <row r="47" spans="1:9" s="35" customFormat="1" ht="25.5">
      <c r="A47" s="153">
        <f t="shared" si="0"/>
        <v>32</v>
      </c>
      <c r="B47" s="145" t="s">
        <v>245</v>
      </c>
      <c r="C47" s="144" t="s">
        <v>85</v>
      </c>
      <c r="D47" s="144" t="s">
        <v>198</v>
      </c>
      <c r="E47" s="144" t="s">
        <v>184</v>
      </c>
      <c r="F47" s="144"/>
      <c r="G47" s="146">
        <f t="shared" si="6"/>
        <v>55.11</v>
      </c>
      <c r="H47" s="146">
        <f t="shared" si="6"/>
        <v>0</v>
      </c>
      <c r="I47" s="146">
        <f t="shared" si="6"/>
        <v>55.11</v>
      </c>
    </row>
    <row r="48" spans="1:9" ht="55.5" customHeight="1">
      <c r="A48" s="153">
        <f t="shared" si="0"/>
        <v>33</v>
      </c>
      <c r="B48" s="145" t="s">
        <v>270</v>
      </c>
      <c r="C48" s="144" t="s">
        <v>85</v>
      </c>
      <c r="D48" s="144" t="s">
        <v>198</v>
      </c>
      <c r="E48" s="144" t="s">
        <v>196</v>
      </c>
      <c r="F48" s="144" t="s">
        <v>183</v>
      </c>
      <c r="G48" s="146">
        <f>G49+G51</f>
        <v>55.11</v>
      </c>
      <c r="H48" s="146">
        <f>H49+H51</f>
        <v>0</v>
      </c>
      <c r="I48" s="146">
        <f>I49+I51</f>
        <v>55.11</v>
      </c>
    </row>
    <row r="49" spans="1:9" s="36" customFormat="1" ht="76.5" customHeight="1">
      <c r="A49" s="153">
        <f t="shared" si="0"/>
        <v>34</v>
      </c>
      <c r="B49" s="145" t="s">
        <v>171</v>
      </c>
      <c r="C49" s="144" t="s">
        <v>85</v>
      </c>
      <c r="D49" s="144" t="s">
        <v>198</v>
      </c>
      <c r="E49" s="144" t="s">
        <v>196</v>
      </c>
      <c r="F49" s="144" t="s">
        <v>186</v>
      </c>
      <c r="G49" s="146">
        <f>G50</f>
        <v>46.95</v>
      </c>
      <c r="H49" s="146">
        <f>H50</f>
        <v>0</v>
      </c>
      <c r="I49" s="146">
        <f>I50</f>
        <v>46.95</v>
      </c>
    </row>
    <row r="50" spans="1:9" s="36" customFormat="1" ht="29.25" customHeight="1">
      <c r="A50" s="153">
        <f t="shared" si="0"/>
        <v>35</v>
      </c>
      <c r="B50" s="145" t="s">
        <v>172</v>
      </c>
      <c r="C50" s="144" t="s">
        <v>85</v>
      </c>
      <c r="D50" s="144" t="s">
        <v>198</v>
      </c>
      <c r="E50" s="144" t="s">
        <v>196</v>
      </c>
      <c r="F50" s="144" t="s">
        <v>94</v>
      </c>
      <c r="G50" s="146">
        <v>46.95</v>
      </c>
      <c r="H50" s="146"/>
      <c r="I50" s="146">
        <f>G50+H50</f>
        <v>46.95</v>
      </c>
    </row>
    <row r="51" spans="1:9" s="36" customFormat="1" ht="28.5" customHeight="1">
      <c r="A51" s="153">
        <f t="shared" si="0"/>
        <v>36</v>
      </c>
      <c r="B51" s="145" t="s">
        <v>175</v>
      </c>
      <c r="C51" s="144" t="s">
        <v>85</v>
      </c>
      <c r="D51" s="144" t="s">
        <v>198</v>
      </c>
      <c r="E51" s="144" t="s">
        <v>196</v>
      </c>
      <c r="F51" s="144" t="s">
        <v>190</v>
      </c>
      <c r="G51" s="146">
        <f>G52</f>
        <v>8.16</v>
      </c>
      <c r="H51" s="146">
        <f>H52</f>
        <v>0</v>
      </c>
      <c r="I51" s="146">
        <f>I52</f>
        <v>8.16</v>
      </c>
    </row>
    <row r="52" spans="1:9" ht="38.25">
      <c r="A52" s="153">
        <f t="shared" si="0"/>
        <v>37</v>
      </c>
      <c r="B52" s="145" t="s">
        <v>176</v>
      </c>
      <c r="C52" s="144" t="s">
        <v>85</v>
      </c>
      <c r="D52" s="144" t="s">
        <v>198</v>
      </c>
      <c r="E52" s="144" t="s">
        <v>196</v>
      </c>
      <c r="F52" s="144" t="s">
        <v>166</v>
      </c>
      <c r="G52" s="146">
        <v>8.16</v>
      </c>
      <c r="H52" s="146"/>
      <c r="I52" s="146">
        <f>G52+H52</f>
        <v>8.16</v>
      </c>
    </row>
    <row r="53" spans="1:9" s="34" customFormat="1" ht="25.5">
      <c r="A53" s="153">
        <f t="shared" si="0"/>
        <v>38</v>
      </c>
      <c r="B53" s="148" t="s">
        <v>248</v>
      </c>
      <c r="C53" s="149" t="s">
        <v>85</v>
      </c>
      <c r="D53" s="140" t="s">
        <v>249</v>
      </c>
      <c r="E53" s="144"/>
      <c r="F53" s="144"/>
      <c r="G53" s="146">
        <f>G54</f>
        <v>167.99</v>
      </c>
      <c r="H53" s="146">
        <f aca="true" t="shared" si="7" ref="H53:I56">H54</f>
        <v>0</v>
      </c>
      <c r="I53" s="146">
        <f t="shared" si="7"/>
        <v>167.99</v>
      </c>
    </row>
    <row r="54" spans="1:9" ht="21" customHeight="1">
      <c r="A54" s="153">
        <f t="shared" si="0"/>
        <v>39</v>
      </c>
      <c r="B54" s="143" t="s">
        <v>150</v>
      </c>
      <c r="C54" s="149" t="s">
        <v>85</v>
      </c>
      <c r="D54" s="140" t="s">
        <v>159</v>
      </c>
      <c r="E54" s="140"/>
      <c r="F54" s="140"/>
      <c r="G54" s="142">
        <f>G55</f>
        <v>167.99</v>
      </c>
      <c r="H54" s="142">
        <f t="shared" si="7"/>
        <v>0</v>
      </c>
      <c r="I54" s="142">
        <f t="shared" si="7"/>
        <v>167.99</v>
      </c>
    </row>
    <row r="55" spans="1:9" ht="51">
      <c r="A55" s="153">
        <f t="shared" si="0"/>
        <v>40</v>
      </c>
      <c r="B55" s="150" t="s">
        <v>19</v>
      </c>
      <c r="C55" s="151" t="s">
        <v>85</v>
      </c>
      <c r="D55" s="144" t="s">
        <v>159</v>
      </c>
      <c r="E55" s="144" t="s">
        <v>250</v>
      </c>
      <c r="F55" s="144"/>
      <c r="G55" s="146">
        <f>G56</f>
        <v>167.99</v>
      </c>
      <c r="H55" s="146">
        <f t="shared" si="7"/>
        <v>0</v>
      </c>
      <c r="I55" s="146">
        <f t="shared" si="7"/>
        <v>167.99</v>
      </c>
    </row>
    <row r="56" spans="1:9" ht="25.5" customHeight="1">
      <c r="A56" s="153">
        <f t="shared" si="0"/>
        <v>41</v>
      </c>
      <c r="B56" s="150" t="s">
        <v>251</v>
      </c>
      <c r="C56" s="151" t="s">
        <v>85</v>
      </c>
      <c r="D56" s="144" t="s">
        <v>159</v>
      </c>
      <c r="E56" s="144" t="s">
        <v>252</v>
      </c>
      <c r="F56" s="144"/>
      <c r="G56" s="146">
        <f>G57</f>
        <v>167.99</v>
      </c>
      <c r="H56" s="146">
        <f t="shared" si="7"/>
        <v>0</v>
      </c>
      <c r="I56" s="146">
        <f t="shared" si="7"/>
        <v>167.99</v>
      </c>
    </row>
    <row r="57" spans="1:9" ht="102">
      <c r="A57" s="153">
        <f t="shared" si="0"/>
        <v>42</v>
      </c>
      <c r="B57" s="150" t="s">
        <v>280</v>
      </c>
      <c r="C57" s="151" t="s">
        <v>85</v>
      </c>
      <c r="D57" s="144" t="s">
        <v>159</v>
      </c>
      <c r="E57" s="144" t="s">
        <v>253</v>
      </c>
      <c r="F57" s="144"/>
      <c r="G57" s="146">
        <f>G58+G60</f>
        <v>167.99</v>
      </c>
      <c r="H57" s="146">
        <f>H58+H60</f>
        <v>0</v>
      </c>
      <c r="I57" s="146">
        <f>I58+I60</f>
        <v>167.99</v>
      </c>
    </row>
    <row r="58" spans="1:9" ht="67.5" customHeight="1">
      <c r="A58" s="153">
        <f t="shared" si="0"/>
        <v>43</v>
      </c>
      <c r="B58" s="145" t="s">
        <v>171</v>
      </c>
      <c r="C58" s="144" t="s">
        <v>85</v>
      </c>
      <c r="D58" s="144" t="s">
        <v>159</v>
      </c>
      <c r="E58" s="144" t="s">
        <v>253</v>
      </c>
      <c r="F58" s="144" t="s">
        <v>186</v>
      </c>
      <c r="G58" s="146">
        <f>G59</f>
        <v>49.65</v>
      </c>
      <c r="H58" s="146">
        <f>H59</f>
        <v>0</v>
      </c>
      <c r="I58" s="146">
        <f>I59</f>
        <v>49.65</v>
      </c>
    </row>
    <row r="59" spans="1:9" s="34" customFormat="1" ht="30" customHeight="1">
      <c r="A59" s="153">
        <f t="shared" si="0"/>
        <v>44</v>
      </c>
      <c r="B59" s="145" t="s">
        <v>172</v>
      </c>
      <c r="C59" s="144" t="s">
        <v>85</v>
      </c>
      <c r="D59" s="144" t="s">
        <v>159</v>
      </c>
      <c r="E59" s="144" t="s">
        <v>253</v>
      </c>
      <c r="F59" s="144" t="s">
        <v>94</v>
      </c>
      <c r="G59" s="146">
        <v>49.65</v>
      </c>
      <c r="H59" s="146"/>
      <c r="I59" s="146">
        <f>G59+H59</f>
        <v>49.65</v>
      </c>
    </row>
    <row r="60" spans="1:9" ht="29.25" customHeight="1">
      <c r="A60" s="153">
        <f t="shared" si="0"/>
        <v>45</v>
      </c>
      <c r="B60" s="145" t="s">
        <v>175</v>
      </c>
      <c r="C60" s="151" t="s">
        <v>85</v>
      </c>
      <c r="D60" s="144" t="s">
        <v>159</v>
      </c>
      <c r="E60" s="144" t="s">
        <v>253</v>
      </c>
      <c r="F60" s="144" t="s">
        <v>190</v>
      </c>
      <c r="G60" s="146">
        <f>G61</f>
        <v>118.34</v>
      </c>
      <c r="H60" s="146">
        <f>H61</f>
        <v>0</v>
      </c>
      <c r="I60" s="146">
        <f>I61</f>
        <v>118.34</v>
      </c>
    </row>
    <row r="61" spans="1:9" ht="44.25" customHeight="1">
      <c r="A61" s="153">
        <f t="shared" si="0"/>
        <v>46</v>
      </c>
      <c r="B61" s="145" t="s">
        <v>176</v>
      </c>
      <c r="C61" s="151" t="s">
        <v>85</v>
      </c>
      <c r="D61" s="144" t="s">
        <v>159</v>
      </c>
      <c r="E61" s="144" t="s">
        <v>253</v>
      </c>
      <c r="F61" s="144" t="s">
        <v>166</v>
      </c>
      <c r="G61" s="146">
        <v>118.34</v>
      </c>
      <c r="H61" s="146"/>
      <c r="I61" s="146">
        <f>G61+H61</f>
        <v>118.34</v>
      </c>
    </row>
    <row r="62" spans="1:9" ht="12.75">
      <c r="A62" s="153">
        <f t="shared" si="0"/>
        <v>47</v>
      </c>
      <c r="B62" s="143" t="s">
        <v>254</v>
      </c>
      <c r="C62" s="149" t="s">
        <v>85</v>
      </c>
      <c r="D62" s="140" t="s">
        <v>255</v>
      </c>
      <c r="E62" s="140"/>
      <c r="F62" s="140"/>
      <c r="G62" s="142">
        <f aca="true" t="shared" si="8" ref="G62:I78">G63</f>
        <v>86.4</v>
      </c>
      <c r="H62" s="142">
        <f t="shared" si="8"/>
        <v>518.77</v>
      </c>
      <c r="I62" s="142">
        <f t="shared" si="8"/>
        <v>605.17</v>
      </c>
    </row>
    <row r="63" spans="1:9" ht="12.75">
      <c r="A63" s="153">
        <f t="shared" si="0"/>
        <v>48</v>
      </c>
      <c r="B63" s="143" t="s">
        <v>154</v>
      </c>
      <c r="C63" s="149" t="s">
        <v>85</v>
      </c>
      <c r="D63" s="140" t="s">
        <v>162</v>
      </c>
      <c r="E63" s="140"/>
      <c r="F63" s="140"/>
      <c r="G63" s="142">
        <f t="shared" si="8"/>
        <v>86.4</v>
      </c>
      <c r="H63" s="142">
        <f t="shared" si="8"/>
        <v>518.77</v>
      </c>
      <c r="I63" s="142">
        <f t="shared" si="8"/>
        <v>605.17</v>
      </c>
    </row>
    <row r="64" spans="1:9" s="36" customFormat="1" ht="63" customHeight="1">
      <c r="A64" s="153">
        <f t="shared" si="0"/>
        <v>49</v>
      </c>
      <c r="B64" s="150" t="s">
        <v>21</v>
      </c>
      <c r="C64" s="151" t="s">
        <v>85</v>
      </c>
      <c r="D64" s="144" t="s">
        <v>162</v>
      </c>
      <c r="E64" s="144" t="s">
        <v>250</v>
      </c>
      <c r="F64" s="144"/>
      <c r="G64" s="146">
        <f t="shared" si="8"/>
        <v>86.4</v>
      </c>
      <c r="H64" s="146">
        <f t="shared" si="8"/>
        <v>518.77</v>
      </c>
      <c r="I64" s="146">
        <f t="shared" si="8"/>
        <v>605.17</v>
      </c>
    </row>
    <row r="65" spans="1:9" ht="31.5" customHeight="1">
      <c r="A65" s="153">
        <f t="shared" si="0"/>
        <v>50</v>
      </c>
      <c r="B65" s="150" t="s">
        <v>256</v>
      </c>
      <c r="C65" s="151" t="s">
        <v>85</v>
      </c>
      <c r="D65" s="144" t="s">
        <v>162</v>
      </c>
      <c r="E65" s="144" t="s">
        <v>257</v>
      </c>
      <c r="F65" s="144"/>
      <c r="G65" s="146">
        <f>G66+G69+G72+G75+G78</f>
        <v>86.4</v>
      </c>
      <c r="H65" s="146">
        <f>H66+H69+H72+H75+H78</f>
        <v>518.77</v>
      </c>
      <c r="I65" s="146">
        <f>I66+I69+I72+I75+I78</f>
        <v>605.17</v>
      </c>
    </row>
    <row r="66" spans="1:9" ht="31.5" customHeight="1">
      <c r="A66" s="153">
        <f aca="true" t="shared" si="9" ref="A66:A71">A65+1</f>
        <v>51</v>
      </c>
      <c r="B66" s="145" t="s">
        <v>20</v>
      </c>
      <c r="C66" s="151" t="s">
        <v>85</v>
      </c>
      <c r="D66" s="144" t="s">
        <v>162</v>
      </c>
      <c r="E66" s="144" t="s">
        <v>12</v>
      </c>
      <c r="F66" s="144"/>
      <c r="G66" s="146"/>
      <c r="H66" s="146">
        <f t="shared" si="8"/>
        <v>84</v>
      </c>
      <c r="I66" s="146">
        <f t="shared" si="8"/>
        <v>84</v>
      </c>
    </row>
    <row r="67" spans="1:9" ht="31.5" customHeight="1">
      <c r="A67" s="153">
        <f t="shared" si="9"/>
        <v>52</v>
      </c>
      <c r="B67" s="145" t="s">
        <v>175</v>
      </c>
      <c r="C67" s="151" t="s">
        <v>85</v>
      </c>
      <c r="D67" s="144" t="s">
        <v>162</v>
      </c>
      <c r="E67" s="144" t="s">
        <v>12</v>
      </c>
      <c r="F67" s="144" t="s">
        <v>190</v>
      </c>
      <c r="G67" s="146"/>
      <c r="H67" s="146">
        <f t="shared" si="8"/>
        <v>84</v>
      </c>
      <c r="I67" s="146">
        <f t="shared" si="8"/>
        <v>84</v>
      </c>
    </row>
    <row r="68" spans="1:9" ht="31.5" customHeight="1">
      <c r="A68" s="153">
        <f t="shared" si="9"/>
        <v>53</v>
      </c>
      <c r="B68" s="145" t="s">
        <v>176</v>
      </c>
      <c r="C68" s="151" t="s">
        <v>85</v>
      </c>
      <c r="D68" s="144" t="s">
        <v>162</v>
      </c>
      <c r="E68" s="144" t="s">
        <v>12</v>
      </c>
      <c r="F68" s="144" t="s">
        <v>166</v>
      </c>
      <c r="G68" s="146"/>
      <c r="H68" s="146">
        <v>84</v>
      </c>
      <c r="I68" s="146">
        <f>G68+H68</f>
        <v>84</v>
      </c>
    </row>
    <row r="69" spans="1:9" ht="155.25" customHeight="1">
      <c r="A69" s="153">
        <f t="shared" si="9"/>
        <v>54</v>
      </c>
      <c r="B69" s="145" t="s">
        <v>15</v>
      </c>
      <c r="C69" s="151" t="s">
        <v>85</v>
      </c>
      <c r="D69" s="144" t="s">
        <v>162</v>
      </c>
      <c r="E69" s="144" t="s">
        <v>16</v>
      </c>
      <c r="F69" s="144"/>
      <c r="G69" s="146"/>
      <c r="H69" s="146">
        <f t="shared" si="8"/>
        <v>434.77</v>
      </c>
      <c r="I69" s="146">
        <f t="shared" si="8"/>
        <v>434.77</v>
      </c>
    </row>
    <row r="70" spans="1:9" ht="26.25" customHeight="1">
      <c r="A70" s="153">
        <f t="shared" si="9"/>
        <v>55</v>
      </c>
      <c r="B70" s="145" t="s">
        <v>175</v>
      </c>
      <c r="C70" s="151" t="s">
        <v>85</v>
      </c>
      <c r="D70" s="144" t="s">
        <v>162</v>
      </c>
      <c r="E70" s="144" t="s">
        <v>16</v>
      </c>
      <c r="F70" s="144" t="s">
        <v>190</v>
      </c>
      <c r="G70" s="146"/>
      <c r="H70" s="146">
        <f t="shared" si="8"/>
        <v>434.77</v>
      </c>
      <c r="I70" s="146">
        <f t="shared" si="8"/>
        <v>434.77</v>
      </c>
    </row>
    <row r="71" spans="1:9" ht="31.5" customHeight="1">
      <c r="A71" s="153">
        <f t="shared" si="9"/>
        <v>56</v>
      </c>
      <c r="B71" s="145" t="s">
        <v>176</v>
      </c>
      <c r="C71" s="151" t="s">
        <v>85</v>
      </c>
      <c r="D71" s="144" t="s">
        <v>162</v>
      </c>
      <c r="E71" s="144" t="s">
        <v>16</v>
      </c>
      <c r="F71" s="144" t="s">
        <v>166</v>
      </c>
      <c r="G71" s="146"/>
      <c r="H71" s="146">
        <v>434.77</v>
      </c>
      <c r="I71" s="146">
        <f>G71+H71</f>
        <v>434.77</v>
      </c>
    </row>
    <row r="72" spans="1:9" ht="104.25" customHeight="1">
      <c r="A72" s="153">
        <f>A65+1</f>
        <v>51</v>
      </c>
      <c r="B72" s="145" t="s">
        <v>29</v>
      </c>
      <c r="C72" s="151" t="s">
        <v>85</v>
      </c>
      <c r="D72" s="144" t="s">
        <v>162</v>
      </c>
      <c r="E72" s="144" t="s">
        <v>258</v>
      </c>
      <c r="F72" s="144"/>
      <c r="G72" s="146">
        <f t="shared" si="8"/>
        <v>86.4</v>
      </c>
      <c r="H72" s="146">
        <f t="shared" si="8"/>
        <v>-13.88</v>
      </c>
      <c r="I72" s="146">
        <f t="shared" si="8"/>
        <v>72.52000000000001</v>
      </c>
    </row>
    <row r="73" spans="1:9" ht="32.25" customHeight="1">
      <c r="A73" s="153">
        <f t="shared" si="0"/>
        <v>52</v>
      </c>
      <c r="B73" s="145" t="s">
        <v>175</v>
      </c>
      <c r="C73" s="151" t="s">
        <v>85</v>
      </c>
      <c r="D73" s="144" t="s">
        <v>162</v>
      </c>
      <c r="E73" s="144" t="s">
        <v>258</v>
      </c>
      <c r="F73" s="144" t="s">
        <v>190</v>
      </c>
      <c r="G73" s="146">
        <f t="shared" si="8"/>
        <v>86.4</v>
      </c>
      <c r="H73" s="146">
        <f t="shared" si="8"/>
        <v>-13.88</v>
      </c>
      <c r="I73" s="146">
        <f t="shared" si="8"/>
        <v>72.52000000000001</v>
      </c>
    </row>
    <row r="74" spans="1:9" ht="28.5" customHeight="1">
      <c r="A74" s="153">
        <f t="shared" si="0"/>
        <v>53</v>
      </c>
      <c r="B74" s="145" t="s">
        <v>176</v>
      </c>
      <c r="C74" s="151" t="s">
        <v>85</v>
      </c>
      <c r="D74" s="144" t="s">
        <v>162</v>
      </c>
      <c r="E74" s="144" t="s">
        <v>258</v>
      </c>
      <c r="F74" s="144" t="s">
        <v>166</v>
      </c>
      <c r="G74" s="146">
        <v>86.4</v>
      </c>
      <c r="H74" s="146">
        <v>-13.88</v>
      </c>
      <c r="I74" s="146">
        <f>G74+H74</f>
        <v>72.52000000000001</v>
      </c>
    </row>
    <row r="75" spans="1:9" ht="130.5" customHeight="1">
      <c r="A75" s="153">
        <f t="shared" si="0"/>
        <v>54</v>
      </c>
      <c r="B75" s="145" t="s">
        <v>13</v>
      </c>
      <c r="C75" s="151" t="s">
        <v>85</v>
      </c>
      <c r="D75" s="144" t="s">
        <v>162</v>
      </c>
      <c r="E75" s="144" t="s">
        <v>14</v>
      </c>
      <c r="F75" s="144"/>
      <c r="G75" s="146"/>
      <c r="H75" s="146">
        <f t="shared" si="8"/>
        <v>0.84</v>
      </c>
      <c r="I75" s="146">
        <f t="shared" si="8"/>
        <v>0.84</v>
      </c>
    </row>
    <row r="76" spans="1:9" ht="28.5" customHeight="1">
      <c r="A76" s="153">
        <f t="shared" si="0"/>
        <v>55</v>
      </c>
      <c r="B76" s="145" t="s">
        <v>175</v>
      </c>
      <c r="C76" s="151" t="s">
        <v>85</v>
      </c>
      <c r="D76" s="144" t="s">
        <v>162</v>
      </c>
      <c r="E76" s="144" t="s">
        <v>14</v>
      </c>
      <c r="F76" s="144" t="s">
        <v>190</v>
      </c>
      <c r="G76" s="146"/>
      <c r="H76" s="146">
        <f t="shared" si="8"/>
        <v>0.84</v>
      </c>
      <c r="I76" s="146">
        <f t="shared" si="8"/>
        <v>0.84</v>
      </c>
    </row>
    <row r="77" spans="1:9" ht="28.5" customHeight="1">
      <c r="A77" s="153">
        <f t="shared" si="0"/>
        <v>56</v>
      </c>
      <c r="B77" s="145" t="s">
        <v>176</v>
      </c>
      <c r="C77" s="151" t="s">
        <v>85</v>
      </c>
      <c r="D77" s="144" t="s">
        <v>162</v>
      </c>
      <c r="E77" s="144" t="s">
        <v>14</v>
      </c>
      <c r="F77" s="144" t="s">
        <v>166</v>
      </c>
      <c r="G77" s="146"/>
      <c r="H77" s="146">
        <v>0.84</v>
      </c>
      <c r="I77" s="146">
        <f>G77+H77</f>
        <v>0.84</v>
      </c>
    </row>
    <row r="78" spans="1:9" ht="154.5" customHeight="1">
      <c r="A78" s="153">
        <f t="shared" si="0"/>
        <v>57</v>
      </c>
      <c r="B78" s="145" t="s">
        <v>17</v>
      </c>
      <c r="C78" s="151" t="s">
        <v>85</v>
      </c>
      <c r="D78" s="144" t="s">
        <v>162</v>
      </c>
      <c r="E78" s="144" t="s">
        <v>18</v>
      </c>
      <c r="F78" s="144"/>
      <c r="G78" s="146"/>
      <c r="H78" s="146">
        <f t="shared" si="8"/>
        <v>13.04</v>
      </c>
      <c r="I78" s="146">
        <f t="shared" si="8"/>
        <v>13.04</v>
      </c>
    </row>
    <row r="79" spans="1:9" ht="30" customHeight="1">
      <c r="A79" s="153">
        <f t="shared" si="0"/>
        <v>58</v>
      </c>
      <c r="B79" s="145" t="s">
        <v>175</v>
      </c>
      <c r="C79" s="151" t="s">
        <v>85</v>
      </c>
      <c r="D79" s="144" t="s">
        <v>162</v>
      </c>
      <c r="E79" s="144" t="s">
        <v>18</v>
      </c>
      <c r="F79" s="144" t="s">
        <v>190</v>
      </c>
      <c r="G79" s="146"/>
      <c r="H79" s="146">
        <f>H80</f>
        <v>13.04</v>
      </c>
      <c r="I79" s="146">
        <f>I80</f>
        <v>13.04</v>
      </c>
    </row>
    <row r="80" spans="1:9" ht="42" customHeight="1">
      <c r="A80" s="153">
        <f t="shared" si="0"/>
        <v>59</v>
      </c>
      <c r="B80" s="145" t="s">
        <v>176</v>
      </c>
      <c r="C80" s="151" t="s">
        <v>85</v>
      </c>
      <c r="D80" s="144" t="s">
        <v>162</v>
      </c>
      <c r="E80" s="144" t="s">
        <v>18</v>
      </c>
      <c r="F80" s="144" t="s">
        <v>166</v>
      </c>
      <c r="G80" s="146"/>
      <c r="H80" s="146">
        <v>13.04</v>
      </c>
      <c r="I80" s="146">
        <f>G80+H80</f>
        <v>13.04</v>
      </c>
    </row>
    <row r="81" spans="1:9" ht="20.25" customHeight="1">
      <c r="A81" s="153">
        <f t="shared" si="0"/>
        <v>60</v>
      </c>
      <c r="B81" s="143" t="s">
        <v>201</v>
      </c>
      <c r="C81" s="144" t="s">
        <v>85</v>
      </c>
      <c r="D81" s="140" t="s">
        <v>202</v>
      </c>
      <c r="E81" s="144"/>
      <c r="F81" s="144"/>
      <c r="G81" s="142">
        <f aca="true" t="shared" si="10" ref="G81:I95">G82</f>
        <v>253.53</v>
      </c>
      <c r="H81" s="142">
        <f t="shared" si="10"/>
        <v>0</v>
      </c>
      <c r="I81" s="142">
        <f t="shared" si="10"/>
        <v>253.53</v>
      </c>
    </row>
    <row r="82" spans="1:9" ht="23.25" customHeight="1">
      <c r="A82" s="153">
        <f t="shared" si="0"/>
        <v>61</v>
      </c>
      <c r="B82" s="154" t="s">
        <v>134</v>
      </c>
      <c r="C82" s="144" t="s">
        <v>85</v>
      </c>
      <c r="D82" s="144" t="s">
        <v>160</v>
      </c>
      <c r="E82" s="144"/>
      <c r="F82" s="144"/>
      <c r="G82" s="146">
        <f t="shared" si="10"/>
        <v>253.53</v>
      </c>
      <c r="H82" s="146">
        <f t="shared" si="10"/>
        <v>0</v>
      </c>
      <c r="I82" s="146">
        <f t="shared" si="10"/>
        <v>253.53</v>
      </c>
    </row>
    <row r="83" spans="1:9" ht="60" customHeight="1">
      <c r="A83" s="153">
        <f t="shared" si="0"/>
        <v>62</v>
      </c>
      <c r="B83" s="145" t="s">
        <v>264</v>
      </c>
      <c r="C83" s="144" t="s">
        <v>85</v>
      </c>
      <c r="D83" s="144" t="s">
        <v>160</v>
      </c>
      <c r="E83" s="144" t="s">
        <v>250</v>
      </c>
      <c r="F83" s="144" t="s">
        <v>183</v>
      </c>
      <c r="G83" s="146">
        <f t="shared" si="10"/>
        <v>253.53</v>
      </c>
      <c r="H83" s="146">
        <f t="shared" si="10"/>
        <v>0</v>
      </c>
      <c r="I83" s="146">
        <f t="shared" si="10"/>
        <v>253.53</v>
      </c>
    </row>
    <row r="84" spans="1:9" ht="30.75" customHeight="1">
      <c r="A84" s="153">
        <f t="shared" si="0"/>
        <v>63</v>
      </c>
      <c r="B84" s="145" t="s">
        <v>259</v>
      </c>
      <c r="C84" s="144" t="s">
        <v>85</v>
      </c>
      <c r="D84" s="144" t="s">
        <v>160</v>
      </c>
      <c r="E84" s="144" t="s">
        <v>260</v>
      </c>
      <c r="F84" s="144" t="s">
        <v>183</v>
      </c>
      <c r="G84" s="146">
        <f>G85+G88+G91+G94</f>
        <v>253.53</v>
      </c>
      <c r="H84" s="146">
        <f>H85+H88+H91+H94</f>
        <v>0</v>
      </c>
      <c r="I84" s="146">
        <f>I85+I88+I91+I94</f>
        <v>253.53</v>
      </c>
    </row>
    <row r="85" spans="1:9" ht="87" customHeight="1">
      <c r="A85" s="153">
        <f t="shared" si="0"/>
        <v>64</v>
      </c>
      <c r="B85" s="150" t="s">
        <v>281</v>
      </c>
      <c r="C85" s="151" t="s">
        <v>85</v>
      </c>
      <c r="D85" s="144" t="s">
        <v>160</v>
      </c>
      <c r="E85" s="144" t="s">
        <v>261</v>
      </c>
      <c r="F85" s="144"/>
      <c r="G85" s="146">
        <f t="shared" si="10"/>
        <v>193.53</v>
      </c>
      <c r="H85" s="146">
        <f t="shared" si="10"/>
        <v>0</v>
      </c>
      <c r="I85" s="146">
        <f t="shared" si="10"/>
        <v>193.53</v>
      </c>
    </row>
    <row r="86" spans="1:9" s="36" customFormat="1" ht="30" customHeight="1">
      <c r="A86" s="153">
        <f t="shared" si="0"/>
        <v>65</v>
      </c>
      <c r="B86" s="145" t="s">
        <v>175</v>
      </c>
      <c r="C86" s="151" t="s">
        <v>85</v>
      </c>
      <c r="D86" s="144" t="s">
        <v>160</v>
      </c>
      <c r="E86" s="144" t="s">
        <v>261</v>
      </c>
      <c r="F86" s="144" t="s">
        <v>190</v>
      </c>
      <c r="G86" s="146">
        <f t="shared" si="10"/>
        <v>193.53</v>
      </c>
      <c r="H86" s="146">
        <f t="shared" si="10"/>
        <v>0</v>
      </c>
      <c r="I86" s="146">
        <f t="shared" si="10"/>
        <v>193.53</v>
      </c>
    </row>
    <row r="87" spans="1:9" ht="26.25" customHeight="1">
      <c r="A87" s="153">
        <f t="shared" si="0"/>
        <v>66</v>
      </c>
      <c r="B87" s="145" t="s">
        <v>176</v>
      </c>
      <c r="C87" s="151" t="s">
        <v>85</v>
      </c>
      <c r="D87" s="144" t="s">
        <v>160</v>
      </c>
      <c r="E87" s="144" t="s">
        <v>261</v>
      </c>
      <c r="F87" s="144" t="s">
        <v>166</v>
      </c>
      <c r="G87" s="146">
        <v>193.53</v>
      </c>
      <c r="H87" s="146"/>
      <c r="I87" s="146">
        <f>G87+H87</f>
        <v>193.53</v>
      </c>
    </row>
    <row r="88" spans="1:9" ht="87" customHeight="1">
      <c r="A88" s="153">
        <f aca="true" t="shared" si="11" ref="A88:A113">A87+1</f>
        <v>67</v>
      </c>
      <c r="B88" s="150" t="s">
        <v>282</v>
      </c>
      <c r="C88" s="151" t="s">
        <v>85</v>
      </c>
      <c r="D88" s="144" t="s">
        <v>160</v>
      </c>
      <c r="E88" s="144" t="s">
        <v>261</v>
      </c>
      <c r="F88" s="144"/>
      <c r="G88" s="146">
        <f t="shared" si="10"/>
        <v>15</v>
      </c>
      <c r="H88" s="146">
        <f t="shared" si="10"/>
        <v>0</v>
      </c>
      <c r="I88" s="146">
        <f t="shared" si="10"/>
        <v>15</v>
      </c>
    </row>
    <row r="89" spans="1:9" s="36" customFormat="1" ht="30" customHeight="1">
      <c r="A89" s="153">
        <f t="shared" si="11"/>
        <v>68</v>
      </c>
      <c r="B89" s="145" t="s">
        <v>175</v>
      </c>
      <c r="C89" s="151" t="s">
        <v>85</v>
      </c>
      <c r="D89" s="144" t="s">
        <v>160</v>
      </c>
      <c r="E89" s="144" t="s">
        <v>261</v>
      </c>
      <c r="F89" s="144" t="s">
        <v>190</v>
      </c>
      <c r="G89" s="146">
        <f t="shared" si="10"/>
        <v>15</v>
      </c>
      <c r="H89" s="146">
        <f t="shared" si="10"/>
        <v>0</v>
      </c>
      <c r="I89" s="146">
        <f t="shared" si="10"/>
        <v>15</v>
      </c>
    </row>
    <row r="90" spans="1:9" ht="26.25" customHeight="1">
      <c r="A90" s="153">
        <f t="shared" si="11"/>
        <v>69</v>
      </c>
      <c r="B90" s="145" t="s">
        <v>176</v>
      </c>
      <c r="C90" s="151" t="s">
        <v>85</v>
      </c>
      <c r="D90" s="144" t="s">
        <v>160</v>
      </c>
      <c r="E90" s="144" t="s">
        <v>261</v>
      </c>
      <c r="F90" s="144" t="s">
        <v>166</v>
      </c>
      <c r="G90" s="146">
        <v>15</v>
      </c>
      <c r="H90" s="146"/>
      <c r="I90" s="146">
        <f>G90+H90</f>
        <v>15</v>
      </c>
    </row>
    <row r="91" spans="1:9" ht="87" customHeight="1">
      <c r="A91" s="153">
        <f t="shared" si="11"/>
        <v>70</v>
      </c>
      <c r="B91" s="150" t="s">
        <v>283</v>
      </c>
      <c r="C91" s="151" t="s">
        <v>85</v>
      </c>
      <c r="D91" s="144" t="s">
        <v>160</v>
      </c>
      <c r="E91" s="144" t="s">
        <v>261</v>
      </c>
      <c r="F91" s="144"/>
      <c r="G91" s="146">
        <f t="shared" si="10"/>
        <v>10</v>
      </c>
      <c r="H91" s="146">
        <f t="shared" si="10"/>
        <v>0</v>
      </c>
      <c r="I91" s="146">
        <f t="shared" si="10"/>
        <v>10</v>
      </c>
    </row>
    <row r="92" spans="1:9" s="36" customFormat="1" ht="30" customHeight="1">
      <c r="A92" s="153">
        <f t="shared" si="11"/>
        <v>71</v>
      </c>
      <c r="B92" s="145" t="s">
        <v>175</v>
      </c>
      <c r="C92" s="151" t="s">
        <v>85</v>
      </c>
      <c r="D92" s="144" t="s">
        <v>160</v>
      </c>
      <c r="E92" s="144" t="s">
        <v>261</v>
      </c>
      <c r="F92" s="144" t="s">
        <v>190</v>
      </c>
      <c r="G92" s="146">
        <f t="shared" si="10"/>
        <v>10</v>
      </c>
      <c r="H92" s="146">
        <f t="shared" si="10"/>
        <v>0</v>
      </c>
      <c r="I92" s="146">
        <f t="shared" si="10"/>
        <v>10</v>
      </c>
    </row>
    <row r="93" spans="1:9" ht="26.25" customHeight="1">
      <c r="A93" s="153">
        <f t="shared" si="11"/>
        <v>72</v>
      </c>
      <c r="B93" s="145" t="s">
        <v>176</v>
      </c>
      <c r="C93" s="151" t="s">
        <v>85</v>
      </c>
      <c r="D93" s="144" t="s">
        <v>160</v>
      </c>
      <c r="E93" s="144" t="s">
        <v>261</v>
      </c>
      <c r="F93" s="144" t="s">
        <v>166</v>
      </c>
      <c r="G93" s="146">
        <v>10</v>
      </c>
      <c r="H93" s="146"/>
      <c r="I93" s="146">
        <f>G93+H93</f>
        <v>10</v>
      </c>
    </row>
    <row r="94" spans="1:9" ht="106.5" customHeight="1">
      <c r="A94" s="153">
        <f t="shared" si="11"/>
        <v>73</v>
      </c>
      <c r="B94" s="150" t="s">
        <v>284</v>
      </c>
      <c r="C94" s="151" t="s">
        <v>85</v>
      </c>
      <c r="D94" s="144" t="s">
        <v>160</v>
      </c>
      <c r="E94" s="144" t="s">
        <v>261</v>
      </c>
      <c r="F94" s="144"/>
      <c r="G94" s="146">
        <f t="shared" si="10"/>
        <v>35</v>
      </c>
      <c r="H94" s="146">
        <f t="shared" si="10"/>
        <v>0</v>
      </c>
      <c r="I94" s="146">
        <f t="shared" si="10"/>
        <v>35</v>
      </c>
    </row>
    <row r="95" spans="1:9" ht="26.25" customHeight="1">
      <c r="A95" s="153">
        <f t="shared" si="11"/>
        <v>74</v>
      </c>
      <c r="B95" s="145" t="s">
        <v>175</v>
      </c>
      <c r="C95" s="151" t="s">
        <v>85</v>
      </c>
      <c r="D95" s="144" t="s">
        <v>160</v>
      </c>
      <c r="E95" s="144" t="s">
        <v>261</v>
      </c>
      <c r="F95" s="144" t="s">
        <v>190</v>
      </c>
      <c r="G95" s="146">
        <f t="shared" si="10"/>
        <v>35</v>
      </c>
      <c r="H95" s="146">
        <f t="shared" si="10"/>
        <v>0</v>
      </c>
      <c r="I95" s="146">
        <f t="shared" si="10"/>
        <v>35</v>
      </c>
    </row>
    <row r="96" spans="1:9" ht="26.25" customHeight="1">
      <c r="A96" s="153">
        <f t="shared" si="11"/>
        <v>75</v>
      </c>
      <c r="B96" s="145" t="s">
        <v>176</v>
      </c>
      <c r="C96" s="151" t="s">
        <v>85</v>
      </c>
      <c r="D96" s="144" t="s">
        <v>160</v>
      </c>
      <c r="E96" s="144" t="s">
        <v>261</v>
      </c>
      <c r="F96" s="144" t="s">
        <v>166</v>
      </c>
      <c r="G96" s="146">
        <v>35</v>
      </c>
      <c r="H96" s="146"/>
      <c r="I96" s="146">
        <f>G96+H96</f>
        <v>35</v>
      </c>
    </row>
    <row r="97" spans="1:9" ht="18.75" customHeight="1">
      <c r="A97" s="153">
        <f t="shared" si="11"/>
        <v>76</v>
      </c>
      <c r="B97" s="155" t="s">
        <v>157</v>
      </c>
      <c r="C97" s="140" t="s">
        <v>85</v>
      </c>
      <c r="D97" s="140" t="s">
        <v>213</v>
      </c>
      <c r="E97" s="140"/>
      <c r="F97" s="140"/>
      <c r="G97" s="142">
        <f aca="true" t="shared" si="12" ref="G97:I102">G98</f>
        <v>1756</v>
      </c>
      <c r="H97" s="142">
        <f t="shared" si="12"/>
        <v>0</v>
      </c>
      <c r="I97" s="142">
        <f t="shared" si="12"/>
        <v>1756</v>
      </c>
    </row>
    <row r="98" spans="1:9" ht="12.75">
      <c r="A98" s="153">
        <f t="shared" si="11"/>
        <v>77</v>
      </c>
      <c r="B98" s="156" t="s">
        <v>138</v>
      </c>
      <c r="C98" s="144" t="s">
        <v>85</v>
      </c>
      <c r="D98" s="144" t="s">
        <v>212</v>
      </c>
      <c r="E98" s="144"/>
      <c r="F98" s="144"/>
      <c r="G98" s="146">
        <f t="shared" si="12"/>
        <v>1756</v>
      </c>
      <c r="H98" s="146">
        <f t="shared" si="12"/>
        <v>0</v>
      </c>
      <c r="I98" s="146">
        <f t="shared" si="12"/>
        <v>1756</v>
      </c>
    </row>
    <row r="99" spans="1:9" ht="30.75" customHeight="1">
      <c r="A99" s="153">
        <f t="shared" si="11"/>
        <v>78</v>
      </c>
      <c r="B99" s="145" t="s">
        <v>211</v>
      </c>
      <c r="C99" s="144" t="s">
        <v>85</v>
      </c>
      <c r="D99" s="144" t="s">
        <v>212</v>
      </c>
      <c r="E99" s="144" t="s">
        <v>203</v>
      </c>
      <c r="F99" s="144" t="s">
        <v>183</v>
      </c>
      <c r="G99" s="146">
        <f t="shared" si="12"/>
        <v>1756</v>
      </c>
      <c r="H99" s="146">
        <f t="shared" si="12"/>
        <v>0</v>
      </c>
      <c r="I99" s="146">
        <f t="shared" si="12"/>
        <v>1756</v>
      </c>
    </row>
    <row r="100" spans="1:9" ht="21" customHeight="1">
      <c r="A100" s="153">
        <f t="shared" si="11"/>
        <v>79</v>
      </c>
      <c r="B100" s="145" t="s">
        <v>204</v>
      </c>
      <c r="C100" s="144" t="s">
        <v>85</v>
      </c>
      <c r="D100" s="144" t="s">
        <v>212</v>
      </c>
      <c r="E100" s="144" t="s">
        <v>205</v>
      </c>
      <c r="F100" s="144" t="s">
        <v>183</v>
      </c>
      <c r="G100" s="146">
        <f t="shared" si="12"/>
        <v>1756</v>
      </c>
      <c r="H100" s="146">
        <f t="shared" si="12"/>
        <v>0</v>
      </c>
      <c r="I100" s="146">
        <f t="shared" si="12"/>
        <v>1756</v>
      </c>
    </row>
    <row r="101" spans="1:9" ht="60.75" customHeight="1">
      <c r="A101" s="153">
        <f t="shared" si="11"/>
        <v>80</v>
      </c>
      <c r="B101" s="145" t="s">
        <v>214</v>
      </c>
      <c r="C101" s="144" t="s">
        <v>85</v>
      </c>
      <c r="D101" s="144" t="s">
        <v>212</v>
      </c>
      <c r="E101" s="144" t="s">
        <v>206</v>
      </c>
      <c r="F101" s="144" t="s">
        <v>183</v>
      </c>
      <c r="G101" s="146">
        <f t="shared" si="12"/>
        <v>1756</v>
      </c>
      <c r="H101" s="146">
        <f t="shared" si="12"/>
        <v>0</v>
      </c>
      <c r="I101" s="146">
        <f t="shared" si="12"/>
        <v>1756</v>
      </c>
    </row>
    <row r="102" spans="1:9" ht="51.75" customHeight="1">
      <c r="A102" s="153">
        <f t="shared" si="11"/>
        <v>81</v>
      </c>
      <c r="B102" s="145" t="s">
        <v>207</v>
      </c>
      <c r="C102" s="144" t="s">
        <v>85</v>
      </c>
      <c r="D102" s="144" t="s">
        <v>212</v>
      </c>
      <c r="E102" s="144" t="s">
        <v>206</v>
      </c>
      <c r="F102" s="144" t="s">
        <v>208</v>
      </c>
      <c r="G102" s="146">
        <f t="shared" si="12"/>
        <v>1756</v>
      </c>
      <c r="H102" s="146">
        <f t="shared" si="12"/>
        <v>0</v>
      </c>
      <c r="I102" s="146">
        <f t="shared" si="12"/>
        <v>1756</v>
      </c>
    </row>
    <row r="103" spans="1:9" s="34" customFormat="1" ht="24.75" customHeight="1">
      <c r="A103" s="153">
        <f t="shared" si="11"/>
        <v>82</v>
      </c>
      <c r="B103" s="145" t="s">
        <v>209</v>
      </c>
      <c r="C103" s="144" t="s">
        <v>85</v>
      </c>
      <c r="D103" s="144" t="s">
        <v>212</v>
      </c>
      <c r="E103" s="144" t="s">
        <v>206</v>
      </c>
      <c r="F103" s="144" t="s">
        <v>210</v>
      </c>
      <c r="G103" s="146">
        <v>1756</v>
      </c>
      <c r="H103" s="146"/>
      <c r="I103" s="146">
        <f>G103+H103</f>
        <v>1756</v>
      </c>
    </row>
    <row r="104" spans="1:9" ht="27.75" customHeight="1">
      <c r="A104" s="153">
        <f t="shared" si="11"/>
        <v>83</v>
      </c>
      <c r="B104" s="157" t="s">
        <v>181</v>
      </c>
      <c r="C104" s="149" t="s">
        <v>85</v>
      </c>
      <c r="D104" s="140" t="s">
        <v>199</v>
      </c>
      <c r="E104" s="140"/>
      <c r="F104" s="140"/>
      <c r="G104" s="142">
        <f>G105</f>
        <v>23</v>
      </c>
      <c r="H104" s="142">
        <f aca="true" t="shared" si="13" ref="H104:I106">H105</f>
        <v>0</v>
      </c>
      <c r="I104" s="142">
        <f t="shared" si="13"/>
        <v>23</v>
      </c>
    </row>
    <row r="105" spans="1:9" ht="20.25" customHeight="1">
      <c r="A105" s="153">
        <f t="shared" si="11"/>
        <v>84</v>
      </c>
      <c r="B105" s="157" t="s">
        <v>156</v>
      </c>
      <c r="C105" s="149" t="s">
        <v>85</v>
      </c>
      <c r="D105" s="140" t="s">
        <v>161</v>
      </c>
      <c r="E105" s="140"/>
      <c r="F105" s="140"/>
      <c r="G105" s="142">
        <f>G106</f>
        <v>23</v>
      </c>
      <c r="H105" s="142">
        <f t="shared" si="13"/>
        <v>0</v>
      </c>
      <c r="I105" s="142">
        <f t="shared" si="13"/>
        <v>23</v>
      </c>
    </row>
    <row r="106" spans="1:9" ht="69" customHeight="1">
      <c r="A106" s="153">
        <f t="shared" si="11"/>
        <v>85</v>
      </c>
      <c r="B106" s="145" t="s">
        <v>264</v>
      </c>
      <c r="C106" s="144" t="s">
        <v>85</v>
      </c>
      <c r="D106" s="144" t="s">
        <v>161</v>
      </c>
      <c r="E106" s="144" t="s">
        <v>250</v>
      </c>
      <c r="F106" s="144"/>
      <c r="G106" s="146">
        <f>G107</f>
        <v>23</v>
      </c>
      <c r="H106" s="146">
        <f t="shared" si="13"/>
        <v>0</v>
      </c>
      <c r="I106" s="146">
        <f t="shared" si="13"/>
        <v>23</v>
      </c>
    </row>
    <row r="107" spans="1:9" ht="27" customHeight="1">
      <c r="A107" s="153">
        <f t="shared" si="11"/>
        <v>86</v>
      </c>
      <c r="B107" s="150" t="s">
        <v>251</v>
      </c>
      <c r="C107" s="144" t="s">
        <v>85</v>
      </c>
      <c r="D107" s="144" t="s">
        <v>161</v>
      </c>
      <c r="E107" s="144" t="s">
        <v>252</v>
      </c>
      <c r="F107" s="140"/>
      <c r="G107" s="146">
        <f>G108+G111</f>
        <v>23</v>
      </c>
      <c r="H107" s="146">
        <f>H108+H111</f>
        <v>0</v>
      </c>
      <c r="I107" s="146">
        <f>I108+I111</f>
        <v>23</v>
      </c>
    </row>
    <row r="108" spans="1:9" ht="107.25" customHeight="1">
      <c r="A108" s="153">
        <f t="shared" si="11"/>
        <v>87</v>
      </c>
      <c r="B108" s="150" t="s">
        <v>285</v>
      </c>
      <c r="C108" s="151" t="s">
        <v>85</v>
      </c>
      <c r="D108" s="144" t="s">
        <v>161</v>
      </c>
      <c r="E108" s="144" t="s">
        <v>262</v>
      </c>
      <c r="F108" s="140"/>
      <c r="G108" s="146">
        <f aca="true" t="shared" si="14" ref="G108:I109">G109</f>
        <v>20</v>
      </c>
      <c r="H108" s="146">
        <f t="shared" si="14"/>
        <v>0</v>
      </c>
      <c r="I108" s="146">
        <f t="shared" si="14"/>
        <v>20</v>
      </c>
    </row>
    <row r="109" spans="1:9" s="34" customFormat="1" ht="34.5" customHeight="1">
      <c r="A109" s="153">
        <f t="shared" si="11"/>
        <v>88</v>
      </c>
      <c r="B109" s="145" t="s">
        <v>175</v>
      </c>
      <c r="C109" s="151" t="s">
        <v>85</v>
      </c>
      <c r="D109" s="144" t="s">
        <v>161</v>
      </c>
      <c r="E109" s="144" t="s">
        <v>262</v>
      </c>
      <c r="F109" s="144" t="s">
        <v>190</v>
      </c>
      <c r="G109" s="146">
        <f t="shared" si="14"/>
        <v>20</v>
      </c>
      <c r="H109" s="146">
        <f t="shared" si="14"/>
        <v>0</v>
      </c>
      <c r="I109" s="146">
        <f t="shared" si="14"/>
        <v>20</v>
      </c>
    </row>
    <row r="110" spans="1:9" ht="41.25" customHeight="1">
      <c r="A110" s="153">
        <f t="shared" si="11"/>
        <v>89</v>
      </c>
      <c r="B110" s="145" t="s">
        <v>176</v>
      </c>
      <c r="C110" s="151" t="s">
        <v>85</v>
      </c>
      <c r="D110" s="144" t="s">
        <v>161</v>
      </c>
      <c r="E110" s="144" t="s">
        <v>262</v>
      </c>
      <c r="F110" s="144" t="s">
        <v>166</v>
      </c>
      <c r="G110" s="146">
        <v>20</v>
      </c>
      <c r="H110" s="146"/>
      <c r="I110" s="146">
        <f>G110+H110</f>
        <v>20</v>
      </c>
    </row>
    <row r="111" spans="1:9" ht="105.75" customHeight="1">
      <c r="A111" s="153">
        <f t="shared" si="11"/>
        <v>90</v>
      </c>
      <c r="B111" s="150" t="s">
        <v>321</v>
      </c>
      <c r="C111" s="151" t="s">
        <v>85</v>
      </c>
      <c r="D111" s="144" t="s">
        <v>161</v>
      </c>
      <c r="E111" s="144" t="s">
        <v>263</v>
      </c>
      <c r="F111" s="140"/>
      <c r="G111" s="146">
        <f aca="true" t="shared" si="15" ref="G111:I112">G112</f>
        <v>3</v>
      </c>
      <c r="H111" s="146">
        <f t="shared" si="15"/>
        <v>0</v>
      </c>
      <c r="I111" s="146">
        <f t="shared" si="15"/>
        <v>3</v>
      </c>
    </row>
    <row r="112" spans="1:9" ht="34.5" customHeight="1">
      <c r="A112" s="153">
        <f t="shared" si="11"/>
        <v>91</v>
      </c>
      <c r="B112" s="145" t="s">
        <v>175</v>
      </c>
      <c r="C112" s="151" t="s">
        <v>85</v>
      </c>
      <c r="D112" s="144" t="s">
        <v>161</v>
      </c>
      <c r="E112" s="144" t="s">
        <v>263</v>
      </c>
      <c r="F112" s="144" t="s">
        <v>190</v>
      </c>
      <c r="G112" s="146">
        <f t="shared" si="15"/>
        <v>3</v>
      </c>
      <c r="H112" s="146">
        <f t="shared" si="15"/>
        <v>0</v>
      </c>
      <c r="I112" s="146">
        <f t="shared" si="15"/>
        <v>3</v>
      </c>
    </row>
    <row r="113" spans="1:9" ht="38.25">
      <c r="A113" s="192">
        <f t="shared" si="11"/>
        <v>92</v>
      </c>
      <c r="B113" s="193" t="s">
        <v>176</v>
      </c>
      <c r="C113" s="194" t="s">
        <v>85</v>
      </c>
      <c r="D113" s="167" t="s">
        <v>161</v>
      </c>
      <c r="E113" s="167" t="s">
        <v>263</v>
      </c>
      <c r="F113" s="167" t="s">
        <v>166</v>
      </c>
      <c r="G113" s="168">
        <v>3</v>
      </c>
      <c r="H113" s="168"/>
      <c r="I113" s="168">
        <f>G113+H113</f>
        <v>3</v>
      </c>
    </row>
    <row r="114" spans="1:9" ht="12.75" customHeight="1" thickBot="1">
      <c r="A114" s="262" t="s">
        <v>144</v>
      </c>
      <c r="B114" s="263"/>
      <c r="C114" s="263"/>
      <c r="D114" s="263"/>
      <c r="E114" s="263"/>
      <c r="F114" s="263"/>
      <c r="G114" s="58">
        <f>G18+G24+G38+G44+G53+G62+G81+G104+G97</f>
        <v>4935.38</v>
      </c>
      <c r="H114" s="58">
        <f>H18+H24+H38+H44+H53+H62+H81+H104+H97</f>
        <v>584.8</v>
      </c>
      <c r="I114" s="58">
        <f>I18+I24+I38+I44+I53+I62+I81+I104+I97</f>
        <v>5520.18</v>
      </c>
    </row>
    <row r="115" spans="1:9" ht="12.75" customHeight="1">
      <c r="A115" s="195"/>
      <c r="B115" s="195"/>
      <c r="C115" s="195"/>
      <c r="D115" s="195"/>
      <c r="E115" s="195"/>
      <c r="F115" s="195"/>
      <c r="G115" s="196"/>
      <c r="H115" s="196"/>
      <c r="I115" s="196"/>
    </row>
    <row r="116" spans="1:8" ht="12.75">
      <c r="A116" s="31"/>
      <c r="B116" s="31"/>
      <c r="C116" s="31"/>
      <c r="D116" s="31"/>
      <c r="E116" s="32"/>
      <c r="G116" s="260">
        <f>434774.31+84000+66025.91</f>
        <v>584800.22</v>
      </c>
      <c r="H116" s="260"/>
    </row>
    <row r="117" spans="1:5" ht="12.75">
      <c r="A117" s="31"/>
      <c r="B117" s="31"/>
      <c r="C117" s="31"/>
      <c r="D117" s="31"/>
      <c r="E117" s="32"/>
    </row>
    <row r="118" spans="1:5" ht="12.75">
      <c r="A118" s="31"/>
      <c r="B118" s="31"/>
      <c r="C118" s="31"/>
      <c r="D118" s="31"/>
      <c r="E118" s="32"/>
    </row>
    <row r="119" spans="1:5" ht="12.75">
      <c r="A119" s="31"/>
      <c r="B119" s="31"/>
      <c r="C119" s="31"/>
      <c r="D119" s="31"/>
      <c r="E119" s="32"/>
    </row>
    <row r="120" spans="1:5" ht="12.75">
      <c r="A120" s="31"/>
      <c r="B120" s="31"/>
      <c r="C120" s="31"/>
      <c r="D120" s="31"/>
      <c r="E120" s="32"/>
    </row>
    <row r="121" spans="1:5" ht="12.75">
      <c r="A121" s="31"/>
      <c r="B121" s="31"/>
      <c r="C121" s="31"/>
      <c r="D121" s="31"/>
      <c r="E121" s="32"/>
    </row>
    <row r="122" spans="1:5" ht="12.75">
      <c r="A122" s="31"/>
      <c r="B122" s="31"/>
      <c r="C122" s="31"/>
      <c r="D122" s="31"/>
      <c r="E122" s="32"/>
    </row>
    <row r="123" spans="1:5" ht="12.75">
      <c r="A123" s="31"/>
      <c r="B123" s="31"/>
      <c r="C123" s="31"/>
      <c r="D123" s="31"/>
      <c r="E123" s="32"/>
    </row>
    <row r="124" spans="1:5" ht="12.75">
      <c r="A124" s="31"/>
      <c r="B124" s="31"/>
      <c r="C124" s="31"/>
      <c r="D124" s="31"/>
      <c r="E124" s="32"/>
    </row>
    <row r="125" spans="1:5" ht="12.75">
      <c r="A125" s="31"/>
      <c r="B125" s="31"/>
      <c r="C125" s="31"/>
      <c r="D125" s="31"/>
      <c r="E125" s="32"/>
    </row>
    <row r="126" spans="1:5" ht="12.75">
      <c r="A126" s="31"/>
      <c r="B126" s="31"/>
      <c r="C126" s="31"/>
      <c r="D126" s="31"/>
      <c r="E126" s="32"/>
    </row>
    <row r="127" spans="1:5" ht="12.75">
      <c r="A127" s="31"/>
      <c r="B127" s="31"/>
      <c r="C127" s="31"/>
      <c r="D127" s="31"/>
      <c r="E127" s="32"/>
    </row>
    <row r="128" spans="1:5" ht="12.75">
      <c r="A128" s="31"/>
      <c r="B128" s="31"/>
      <c r="C128" s="31"/>
      <c r="D128" s="31"/>
      <c r="E128" s="32"/>
    </row>
    <row r="129" spans="1:5" ht="12.75">
      <c r="A129" s="31"/>
      <c r="B129" s="31"/>
      <c r="C129" s="31"/>
      <c r="D129" s="31"/>
      <c r="E129" s="32"/>
    </row>
    <row r="130" spans="1:5" ht="12.75">
      <c r="A130" s="31"/>
      <c r="B130" s="31"/>
      <c r="C130" s="31"/>
      <c r="D130" s="31"/>
      <c r="E130" s="32"/>
    </row>
    <row r="131" spans="1:5" ht="12.75">
      <c r="A131" s="31"/>
      <c r="B131" s="31"/>
      <c r="C131" s="31"/>
      <c r="D131" s="31"/>
      <c r="E131" s="32"/>
    </row>
    <row r="132" spans="1:5" ht="12.75">
      <c r="A132" s="31"/>
      <c r="B132" s="31"/>
      <c r="C132" s="31"/>
      <c r="D132" s="31"/>
      <c r="E132" s="32"/>
    </row>
    <row r="133" spans="1:5" ht="12.75">
      <c r="A133" s="31"/>
      <c r="B133" s="31"/>
      <c r="C133" s="31"/>
      <c r="D133" s="31"/>
      <c r="E133" s="32"/>
    </row>
    <row r="134" spans="1:5" ht="12.75">
      <c r="A134" s="31"/>
      <c r="B134" s="31"/>
      <c r="C134" s="31"/>
      <c r="D134" s="31"/>
      <c r="E134" s="32"/>
    </row>
    <row r="135" spans="1:5" ht="12.75">
      <c r="A135" s="31"/>
      <c r="B135" s="31"/>
      <c r="C135" s="31"/>
      <c r="D135" s="31"/>
      <c r="E135" s="32"/>
    </row>
    <row r="136" spans="1:5" ht="12.75">
      <c r="A136" s="31"/>
      <c r="B136" s="31"/>
      <c r="C136" s="31"/>
      <c r="D136" s="31"/>
      <c r="E136" s="32"/>
    </row>
    <row r="137" spans="1:5" ht="12.75">
      <c r="A137" s="31"/>
      <c r="B137" s="31"/>
      <c r="C137" s="31"/>
      <c r="D137" s="31"/>
      <c r="E137" s="32"/>
    </row>
    <row r="138" spans="1:5" ht="12.75">
      <c r="A138" s="31"/>
      <c r="B138" s="31"/>
      <c r="C138" s="31"/>
      <c r="D138" s="31"/>
      <c r="E138" s="32"/>
    </row>
    <row r="139" spans="1:5" ht="12.75">
      <c r="A139" s="31"/>
      <c r="B139" s="31"/>
      <c r="C139" s="31"/>
      <c r="D139" s="31"/>
      <c r="E139" s="32"/>
    </row>
    <row r="140" spans="1:5" ht="12.75">
      <c r="A140" s="31"/>
      <c r="B140" s="31"/>
      <c r="C140" s="31"/>
      <c r="D140" s="31"/>
      <c r="E140" s="32"/>
    </row>
    <row r="141" spans="1:5" ht="12.75">
      <c r="A141" s="31"/>
      <c r="B141" s="31"/>
      <c r="C141" s="31"/>
      <c r="D141" s="31"/>
      <c r="E141" s="32"/>
    </row>
    <row r="142" spans="1:5" ht="12.75">
      <c r="A142" s="31"/>
      <c r="B142" s="31"/>
      <c r="C142" s="31"/>
      <c r="D142" s="31"/>
      <c r="E142" s="32"/>
    </row>
    <row r="143" spans="1:5" ht="12.75">
      <c r="A143" s="31"/>
      <c r="B143" s="31"/>
      <c r="C143" s="31"/>
      <c r="D143" s="31"/>
      <c r="E143" s="32"/>
    </row>
    <row r="144" spans="1:5" ht="12.75">
      <c r="A144" s="31"/>
      <c r="B144" s="31"/>
      <c r="C144" s="31"/>
      <c r="D144" s="31"/>
      <c r="E144" s="32"/>
    </row>
    <row r="145" spans="1:5" ht="12.75">
      <c r="A145" s="31"/>
      <c r="B145" s="31"/>
      <c r="C145" s="31"/>
      <c r="D145" s="31"/>
      <c r="E145" s="32"/>
    </row>
    <row r="146" spans="1:5" ht="12.75">
      <c r="A146" s="31"/>
      <c r="B146" s="31"/>
      <c r="C146" s="31"/>
      <c r="D146" s="31"/>
      <c r="E146" s="32"/>
    </row>
    <row r="147" spans="1:5" ht="12.75">
      <c r="A147" s="31"/>
      <c r="B147" s="31"/>
      <c r="C147" s="31"/>
      <c r="D147" s="31"/>
      <c r="E147" s="32"/>
    </row>
    <row r="148" spans="1:5" ht="12.75">
      <c r="A148" s="31"/>
      <c r="B148" s="31"/>
      <c r="C148" s="31"/>
      <c r="D148" s="31"/>
      <c r="E148" s="32"/>
    </row>
    <row r="149" spans="1:5" ht="12.75">
      <c r="A149" s="31"/>
      <c r="B149" s="31"/>
      <c r="C149" s="31"/>
      <c r="D149" s="31"/>
      <c r="E149" s="32"/>
    </row>
    <row r="150" spans="1:5" ht="12.75">
      <c r="A150" s="31"/>
      <c r="B150" s="31"/>
      <c r="C150" s="31"/>
      <c r="D150" s="31"/>
      <c r="E150" s="32"/>
    </row>
    <row r="151" spans="1:5" ht="12.75">
      <c r="A151" s="31"/>
      <c r="B151" s="31"/>
      <c r="C151" s="31"/>
      <c r="D151" s="31"/>
      <c r="E151" s="32"/>
    </row>
    <row r="152" spans="1:5" ht="12.75">
      <c r="A152" s="31"/>
      <c r="B152" s="31"/>
      <c r="C152" s="31"/>
      <c r="D152" s="31"/>
      <c r="E152" s="32"/>
    </row>
    <row r="153" spans="1:5" ht="12.75">
      <c r="A153" s="31"/>
      <c r="B153" s="31"/>
      <c r="C153" s="31"/>
      <c r="D153" s="31"/>
      <c r="E153" s="32"/>
    </row>
    <row r="154" spans="1:5" ht="12.75">
      <c r="A154" s="31"/>
      <c r="B154" s="31"/>
      <c r="C154" s="31"/>
      <c r="D154" s="31"/>
      <c r="E154" s="32"/>
    </row>
    <row r="155" spans="1:5" ht="12.75">
      <c r="A155" s="31"/>
      <c r="B155" s="31"/>
      <c r="C155" s="31"/>
      <c r="D155" s="31"/>
      <c r="E155" s="32"/>
    </row>
    <row r="156" spans="1:5" ht="12.75">
      <c r="A156" s="31"/>
      <c r="B156" s="31"/>
      <c r="C156" s="31"/>
      <c r="D156" s="31"/>
      <c r="E156" s="32"/>
    </row>
    <row r="157" spans="1:5" ht="12.75">
      <c r="A157" s="31"/>
      <c r="B157" s="31"/>
      <c r="C157" s="31"/>
      <c r="D157" s="31"/>
      <c r="E157" s="32"/>
    </row>
    <row r="158" spans="1:5" ht="12.75">
      <c r="A158" s="31"/>
      <c r="B158" s="31"/>
      <c r="C158" s="31"/>
      <c r="D158" s="31"/>
      <c r="E158" s="32"/>
    </row>
    <row r="159" spans="1:5" ht="12.75">
      <c r="A159" s="31"/>
      <c r="B159" s="31"/>
      <c r="C159" s="31"/>
      <c r="D159" s="31"/>
      <c r="E159" s="32"/>
    </row>
    <row r="160" spans="1:5" ht="12.75">
      <c r="A160" s="31"/>
      <c r="B160" s="31"/>
      <c r="C160" s="31"/>
      <c r="D160" s="31"/>
      <c r="E160" s="32"/>
    </row>
    <row r="161" spans="1:5" ht="12.75">
      <c r="A161" s="31"/>
      <c r="B161" s="31"/>
      <c r="C161" s="31"/>
      <c r="D161" s="31"/>
      <c r="E161" s="32"/>
    </row>
    <row r="162" spans="1:5" ht="12.75">
      <c r="A162" s="31"/>
      <c r="B162" s="31"/>
      <c r="C162" s="31"/>
      <c r="D162" s="31"/>
      <c r="E162" s="32"/>
    </row>
    <row r="163" spans="1:5" ht="12.75">
      <c r="A163" s="31"/>
      <c r="B163" s="31"/>
      <c r="C163" s="31"/>
      <c r="D163" s="31"/>
      <c r="E163" s="32"/>
    </row>
    <row r="164" spans="1:5" ht="12.75">
      <c r="A164" s="31"/>
      <c r="B164" s="31"/>
      <c r="C164" s="31"/>
      <c r="D164" s="31"/>
      <c r="E164" s="32"/>
    </row>
    <row r="165" spans="1:5" ht="12.75">
      <c r="A165" s="31"/>
      <c r="B165" s="31"/>
      <c r="C165" s="31"/>
      <c r="D165" s="31"/>
      <c r="E165" s="32"/>
    </row>
    <row r="166" spans="1:5" ht="12.75">
      <c r="A166" s="31"/>
      <c r="B166" s="31"/>
      <c r="C166" s="31"/>
      <c r="D166" s="31"/>
      <c r="E166" s="32"/>
    </row>
    <row r="167" spans="1:5" ht="12.75">
      <c r="A167" s="31"/>
      <c r="B167" s="31"/>
      <c r="C167" s="31"/>
      <c r="D167" s="31"/>
      <c r="E167" s="32"/>
    </row>
    <row r="168" spans="1:5" ht="12.75">
      <c r="A168" s="31"/>
      <c r="B168" s="31"/>
      <c r="C168" s="31"/>
      <c r="D168" s="31"/>
      <c r="E168" s="32"/>
    </row>
    <row r="169" spans="1:5" ht="12.75">
      <c r="A169" s="31"/>
      <c r="B169" s="31"/>
      <c r="C169" s="31"/>
      <c r="D169" s="31"/>
      <c r="E169" s="32"/>
    </row>
    <row r="170" spans="1:5" ht="12.75">
      <c r="A170" s="31"/>
      <c r="B170" s="31"/>
      <c r="C170" s="31"/>
      <c r="D170" s="31"/>
      <c r="E170" s="32"/>
    </row>
    <row r="171" spans="1:5" ht="12.75">
      <c r="A171" s="31"/>
      <c r="B171" s="31"/>
      <c r="C171" s="31"/>
      <c r="D171" s="31"/>
      <c r="E171" s="32"/>
    </row>
    <row r="172" spans="1:5" ht="12.75">
      <c r="A172" s="31"/>
      <c r="B172" s="31"/>
      <c r="C172" s="31"/>
      <c r="D172" s="31"/>
      <c r="E172" s="32"/>
    </row>
    <row r="173" spans="1:5" ht="12.75">
      <c r="A173" s="31"/>
      <c r="B173" s="31"/>
      <c r="C173" s="31"/>
      <c r="D173" s="31"/>
      <c r="E173" s="32"/>
    </row>
    <row r="174" spans="1:5" ht="12.75">
      <c r="A174" s="31"/>
      <c r="B174" s="31"/>
      <c r="C174" s="31"/>
      <c r="D174" s="31"/>
      <c r="E174" s="32"/>
    </row>
    <row r="175" spans="1:5" ht="12.75">
      <c r="A175" s="31"/>
      <c r="B175" s="31"/>
      <c r="C175" s="31"/>
      <c r="D175" s="31"/>
      <c r="E175" s="32"/>
    </row>
    <row r="176" spans="1:5" ht="12.75">
      <c r="A176" s="31"/>
      <c r="B176" s="31"/>
      <c r="C176" s="31"/>
      <c r="D176" s="31"/>
      <c r="E176" s="32"/>
    </row>
    <row r="177" spans="1:5" ht="12.75">
      <c r="A177" s="31"/>
      <c r="B177" s="31"/>
      <c r="C177" s="31"/>
      <c r="D177" s="31"/>
      <c r="E177" s="32"/>
    </row>
    <row r="178" spans="1:5" ht="12.75">
      <c r="A178" s="31"/>
      <c r="B178" s="31"/>
      <c r="C178" s="31"/>
      <c r="D178" s="31"/>
      <c r="E178" s="32"/>
    </row>
    <row r="179" spans="1:5" ht="12.75">
      <c r="A179" s="31"/>
      <c r="B179" s="31"/>
      <c r="C179" s="31"/>
      <c r="D179" s="31"/>
      <c r="E179" s="32"/>
    </row>
    <row r="180" spans="1:5" ht="12.75">
      <c r="A180" s="31"/>
      <c r="B180" s="31"/>
      <c r="C180" s="31"/>
      <c r="D180" s="31"/>
      <c r="E180" s="32"/>
    </row>
    <row r="181" spans="1:5" ht="12.75">
      <c r="A181" s="31"/>
      <c r="B181" s="31"/>
      <c r="C181" s="31"/>
      <c r="D181" s="31"/>
      <c r="E181" s="32"/>
    </row>
    <row r="182" spans="1:5" ht="12.75">
      <c r="A182" s="31"/>
      <c r="B182" s="31"/>
      <c r="C182" s="31"/>
      <c r="D182" s="31"/>
      <c r="E182" s="32"/>
    </row>
    <row r="183" spans="1:5" ht="12.75">
      <c r="A183" s="31"/>
      <c r="B183" s="31"/>
      <c r="C183" s="31"/>
      <c r="D183" s="31"/>
      <c r="E183" s="32"/>
    </row>
    <row r="184" spans="1:5" ht="12.75">
      <c r="A184" s="31"/>
      <c r="B184" s="31"/>
      <c r="C184" s="31"/>
      <c r="D184" s="31"/>
      <c r="E184" s="32"/>
    </row>
    <row r="185" spans="1:5" ht="12.75">
      <c r="A185" s="31"/>
      <c r="B185" s="31"/>
      <c r="C185" s="31"/>
      <c r="D185" s="31"/>
      <c r="E185" s="32"/>
    </row>
    <row r="186" spans="1:5" ht="12.75">
      <c r="A186" s="31"/>
      <c r="B186" s="31"/>
      <c r="C186" s="31"/>
      <c r="D186" s="31"/>
      <c r="E186" s="32"/>
    </row>
    <row r="187" spans="1:5" ht="12.75">
      <c r="A187" s="31"/>
      <c r="B187" s="31"/>
      <c r="C187" s="31"/>
      <c r="D187" s="31"/>
      <c r="E187" s="32"/>
    </row>
    <row r="188" spans="1:5" ht="12.75">
      <c r="A188" s="31"/>
      <c r="B188" s="31"/>
      <c r="C188" s="31"/>
      <c r="D188" s="31"/>
      <c r="E188" s="32"/>
    </row>
    <row r="189" spans="1:5" ht="12.75">
      <c r="A189" s="31"/>
      <c r="B189" s="31"/>
      <c r="C189" s="31"/>
      <c r="D189" s="31"/>
      <c r="E189" s="32"/>
    </row>
    <row r="190" spans="1:5" ht="12.75">
      <c r="A190" s="31"/>
      <c r="B190" s="31"/>
      <c r="C190" s="31"/>
      <c r="D190" s="31"/>
      <c r="E190" s="32"/>
    </row>
    <row r="191" spans="1:5" ht="12.75">
      <c r="A191" s="31"/>
      <c r="B191" s="31"/>
      <c r="C191" s="31"/>
      <c r="D191" s="31"/>
      <c r="E191" s="32"/>
    </row>
    <row r="192" spans="1:5" ht="12.75">
      <c r="A192" s="31"/>
      <c r="B192" s="31"/>
      <c r="C192" s="31"/>
      <c r="D192" s="31"/>
      <c r="E192" s="32"/>
    </row>
    <row r="193" spans="1:5" ht="12.75">
      <c r="A193" s="31"/>
      <c r="B193" s="31"/>
      <c r="C193" s="31"/>
      <c r="D193" s="31"/>
      <c r="E193" s="32"/>
    </row>
  </sheetData>
  <sheetProtection/>
  <mergeCells count="21">
    <mergeCell ref="C13:C14"/>
    <mergeCell ref="F8:I8"/>
    <mergeCell ref="G116:H116"/>
    <mergeCell ref="A11:G11"/>
    <mergeCell ref="A114:F114"/>
    <mergeCell ref="E13:E14"/>
    <mergeCell ref="F13:F14"/>
    <mergeCell ref="F9:I9"/>
    <mergeCell ref="G13:G14"/>
    <mergeCell ref="A13:A14"/>
    <mergeCell ref="B13:B14"/>
    <mergeCell ref="F1:I1"/>
    <mergeCell ref="F2:I2"/>
    <mergeCell ref="F3:I3"/>
    <mergeCell ref="F4:I4"/>
    <mergeCell ref="D13:D14"/>
    <mergeCell ref="H13:H14"/>
    <mergeCell ref="I13:I14"/>
    <mergeCell ref="F5:I5"/>
    <mergeCell ref="F6:I6"/>
    <mergeCell ref="F7:I7"/>
  </mergeCells>
  <conditionalFormatting sqref="G117:H65536 G10:I13 I116:I65536 A16:A113">
    <cfRule type="cellIs" priority="2" dxfId="3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84" r:id="rId1"/>
  <rowBreaks count="2" manualBreakCount="2">
    <brk id="32" max="8" man="1"/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67"/>
  <sheetViews>
    <sheetView tabSelected="1" view="pageBreakPreview" zoomScale="130" zoomScaleSheetLayoutView="130" zoomScalePageLayoutView="0" workbookViewId="0" topLeftCell="A1">
      <selection activeCell="E9" sqref="E9:H9"/>
    </sheetView>
  </sheetViews>
  <sheetFormatPr defaultColWidth="9.00390625" defaultRowHeight="12.75"/>
  <cols>
    <col min="1" max="1" width="4.00390625" style="27" customWidth="1"/>
    <col min="2" max="2" width="55.75390625" style="27" customWidth="1"/>
    <col min="3" max="3" width="8.375" style="28" customWidth="1"/>
    <col min="4" max="4" width="5.25390625" style="30" customWidth="1"/>
    <col min="5" max="5" width="9.75390625" style="27" customWidth="1"/>
    <col min="6" max="7" width="7.625" style="27" hidden="1" customWidth="1"/>
    <col min="8" max="8" width="20.125" style="27" customWidth="1"/>
    <col min="9" max="16384" width="9.125" style="27" customWidth="1"/>
  </cols>
  <sheetData>
    <row r="1" spans="4:8" ht="12.75" customHeight="1">
      <c r="D1" s="98"/>
      <c r="E1" s="223" t="s">
        <v>58</v>
      </c>
      <c r="F1" s="223"/>
      <c r="G1" s="223"/>
      <c r="H1" s="223"/>
    </row>
    <row r="2" spans="4:8" ht="12.75" customHeight="1">
      <c r="D2" s="3"/>
      <c r="E2" s="255" t="s">
        <v>313</v>
      </c>
      <c r="F2" s="255"/>
      <c r="G2" s="255"/>
      <c r="H2" s="255"/>
    </row>
    <row r="3" spans="4:8" ht="12.75" customHeight="1">
      <c r="D3" s="3"/>
      <c r="E3" s="255" t="s">
        <v>163</v>
      </c>
      <c r="F3" s="255"/>
      <c r="G3" s="255"/>
      <c r="H3" s="255"/>
    </row>
    <row r="4" spans="4:8" ht="12.75" customHeight="1">
      <c r="D4" s="3"/>
      <c r="E4" s="218" t="s">
        <v>312</v>
      </c>
      <c r="F4" s="218"/>
      <c r="G4" s="218"/>
      <c r="H4" s="218"/>
    </row>
    <row r="5" spans="4:8" ht="12.75">
      <c r="D5" s="98"/>
      <c r="E5" s="225"/>
      <c r="F5" s="225"/>
      <c r="G5" s="225"/>
      <c r="H5" s="225"/>
    </row>
    <row r="6" spans="4:8" ht="12.75" customHeight="1">
      <c r="D6" s="98"/>
      <c r="E6" s="223" t="s">
        <v>315</v>
      </c>
      <c r="F6" s="223"/>
      <c r="G6" s="223"/>
      <c r="H6" s="223"/>
    </row>
    <row r="7" spans="4:8" ht="12.75" customHeight="1">
      <c r="D7" s="3"/>
      <c r="E7" s="255" t="s">
        <v>314</v>
      </c>
      <c r="F7" s="255"/>
      <c r="G7" s="255"/>
      <c r="H7" s="255"/>
    </row>
    <row r="8" spans="4:8" ht="12.75" customHeight="1">
      <c r="D8" s="3"/>
      <c r="E8" s="255" t="s">
        <v>163</v>
      </c>
      <c r="F8" s="255"/>
      <c r="G8" s="255"/>
      <c r="H8" s="255"/>
    </row>
    <row r="9" spans="4:8" ht="12.75" customHeight="1">
      <c r="D9" s="3"/>
      <c r="E9" s="218" t="s">
        <v>287</v>
      </c>
      <c r="F9" s="218"/>
      <c r="G9" s="218"/>
      <c r="H9" s="218"/>
    </row>
    <row r="10" spans="3:6" ht="12.75">
      <c r="C10" s="272"/>
      <c r="D10" s="272"/>
      <c r="E10" s="272"/>
      <c r="F10" s="272"/>
    </row>
    <row r="11" spans="1:6" ht="90.75" customHeight="1">
      <c r="A11" s="245" t="s">
        <v>276</v>
      </c>
      <c r="B11" s="245"/>
      <c r="C11" s="245"/>
      <c r="D11" s="245"/>
      <c r="E11" s="245"/>
      <c r="F11" s="245"/>
    </row>
    <row r="12" spans="1:5" ht="13.5" thickBot="1">
      <c r="A12" s="31"/>
      <c r="B12" s="31"/>
      <c r="C12" s="32"/>
      <c r="E12" s="31"/>
    </row>
    <row r="13" spans="1:8" s="96" customFormat="1" ht="22.5" customHeight="1">
      <c r="A13" s="270" t="s">
        <v>32</v>
      </c>
      <c r="B13" s="273" t="s">
        <v>116</v>
      </c>
      <c r="C13" s="273" t="s">
        <v>147</v>
      </c>
      <c r="D13" s="273" t="s">
        <v>148</v>
      </c>
      <c r="E13" s="273" t="s">
        <v>146</v>
      </c>
      <c r="F13" s="266" t="s">
        <v>118</v>
      </c>
      <c r="G13" s="266" t="s">
        <v>3</v>
      </c>
      <c r="H13" s="268" t="s">
        <v>4</v>
      </c>
    </row>
    <row r="14" spans="1:8" s="96" customFormat="1" ht="24.75" customHeight="1">
      <c r="A14" s="271"/>
      <c r="B14" s="274"/>
      <c r="C14" s="274"/>
      <c r="D14" s="274"/>
      <c r="E14" s="274"/>
      <c r="F14" s="267"/>
      <c r="G14" s="267"/>
      <c r="H14" s="269"/>
    </row>
    <row r="15" spans="1:8" s="96" customFormat="1" ht="9" customHeight="1">
      <c r="A15" s="97"/>
      <c r="B15" s="95">
        <v>1</v>
      </c>
      <c r="C15" s="138">
        <v>2</v>
      </c>
      <c r="D15" s="138">
        <v>3</v>
      </c>
      <c r="E15" s="138">
        <v>4</v>
      </c>
      <c r="F15" s="169">
        <v>5</v>
      </c>
      <c r="G15" s="171">
        <v>5</v>
      </c>
      <c r="H15" s="170">
        <v>5</v>
      </c>
    </row>
    <row r="16" spans="1:8" s="35" customFormat="1" ht="53.25" customHeight="1">
      <c r="A16" s="56">
        <v>1</v>
      </c>
      <c r="B16" s="158" t="s">
        <v>286</v>
      </c>
      <c r="C16" s="140" t="s">
        <v>250</v>
      </c>
      <c r="D16" s="140"/>
      <c r="E16" s="140"/>
      <c r="F16" s="163">
        <f>F17+F30+F46</f>
        <v>530.9200000000001</v>
      </c>
      <c r="G16" s="163">
        <f>G17+G30+G46</f>
        <v>518.77</v>
      </c>
      <c r="H16" s="163">
        <f>H17+H30+H46</f>
        <v>1049.69</v>
      </c>
    </row>
    <row r="17" spans="1:8" ht="25.5" customHeight="1">
      <c r="A17" s="55">
        <f>A16+1</f>
        <v>2</v>
      </c>
      <c r="B17" s="159" t="s">
        <v>259</v>
      </c>
      <c r="C17" s="144" t="s">
        <v>260</v>
      </c>
      <c r="D17" s="144" t="s">
        <v>183</v>
      </c>
      <c r="E17" s="144"/>
      <c r="F17" s="146">
        <f>F18+F21+F24+F27</f>
        <v>253.53</v>
      </c>
      <c r="G17" s="146">
        <f>G18+G21+G24+G27</f>
        <v>0</v>
      </c>
      <c r="H17" s="146">
        <f>H18+H21+H24+H27</f>
        <v>253.53</v>
      </c>
    </row>
    <row r="18" spans="1:8" ht="60.75" customHeight="1">
      <c r="A18" s="55">
        <f aca="true" t="shared" si="0" ref="A18:A86">A17+1</f>
        <v>3</v>
      </c>
      <c r="B18" s="160" t="s">
        <v>24</v>
      </c>
      <c r="C18" s="144" t="s">
        <v>261</v>
      </c>
      <c r="D18" s="144"/>
      <c r="E18" s="144" t="s">
        <v>160</v>
      </c>
      <c r="F18" s="146">
        <f aca="true" t="shared" si="1" ref="F18:H28">F19</f>
        <v>193.53</v>
      </c>
      <c r="G18" s="146">
        <f t="shared" si="1"/>
        <v>0</v>
      </c>
      <c r="H18" s="146">
        <f t="shared" si="1"/>
        <v>193.53</v>
      </c>
    </row>
    <row r="19" spans="1:8" ht="25.5">
      <c r="A19" s="55">
        <f t="shared" si="0"/>
        <v>4</v>
      </c>
      <c r="B19" s="159" t="s">
        <v>175</v>
      </c>
      <c r="C19" s="144" t="s">
        <v>261</v>
      </c>
      <c r="D19" s="144" t="s">
        <v>190</v>
      </c>
      <c r="E19" s="144" t="s">
        <v>160</v>
      </c>
      <c r="F19" s="146">
        <f t="shared" si="1"/>
        <v>193.53</v>
      </c>
      <c r="G19" s="146">
        <f t="shared" si="1"/>
        <v>0</v>
      </c>
      <c r="H19" s="146">
        <f t="shared" si="1"/>
        <v>193.53</v>
      </c>
    </row>
    <row r="20" spans="1:8" ht="25.5">
      <c r="A20" s="55">
        <f t="shared" si="0"/>
        <v>5</v>
      </c>
      <c r="B20" s="159" t="s">
        <v>176</v>
      </c>
      <c r="C20" s="144" t="s">
        <v>261</v>
      </c>
      <c r="D20" s="144" t="s">
        <v>166</v>
      </c>
      <c r="E20" s="144" t="s">
        <v>160</v>
      </c>
      <c r="F20" s="146">
        <f>'прил 9 ВЕДОМ 2015'!G87</f>
        <v>193.53</v>
      </c>
      <c r="G20" s="146">
        <f>'прил 9 ВЕДОМ 2015'!H87</f>
        <v>0</v>
      </c>
      <c r="H20" s="146">
        <f>F20+G20</f>
        <v>193.53</v>
      </c>
    </row>
    <row r="21" spans="1:8" ht="68.25" customHeight="1">
      <c r="A21" s="55">
        <f t="shared" si="0"/>
        <v>6</v>
      </c>
      <c r="B21" s="160" t="s">
        <v>25</v>
      </c>
      <c r="C21" s="144" t="s">
        <v>261</v>
      </c>
      <c r="D21" s="144"/>
      <c r="E21" s="144" t="s">
        <v>160</v>
      </c>
      <c r="F21" s="146">
        <f t="shared" si="1"/>
        <v>15</v>
      </c>
      <c r="G21" s="146">
        <f t="shared" si="1"/>
        <v>0</v>
      </c>
      <c r="H21" s="146">
        <f t="shared" si="1"/>
        <v>15</v>
      </c>
    </row>
    <row r="22" spans="1:8" ht="25.5">
      <c r="A22" s="55">
        <f t="shared" si="0"/>
        <v>7</v>
      </c>
      <c r="B22" s="159" t="s">
        <v>175</v>
      </c>
      <c r="C22" s="144" t="s">
        <v>261</v>
      </c>
      <c r="D22" s="144" t="s">
        <v>190</v>
      </c>
      <c r="E22" s="144" t="s">
        <v>160</v>
      </c>
      <c r="F22" s="146">
        <f t="shared" si="1"/>
        <v>15</v>
      </c>
      <c r="G22" s="146">
        <f t="shared" si="1"/>
        <v>0</v>
      </c>
      <c r="H22" s="146">
        <f t="shared" si="1"/>
        <v>15</v>
      </c>
    </row>
    <row r="23" spans="1:8" ht="25.5">
      <c r="A23" s="55">
        <f t="shared" si="0"/>
        <v>8</v>
      </c>
      <c r="B23" s="159" t="s">
        <v>176</v>
      </c>
      <c r="C23" s="144" t="s">
        <v>261</v>
      </c>
      <c r="D23" s="144" t="s">
        <v>166</v>
      </c>
      <c r="E23" s="144" t="s">
        <v>160</v>
      </c>
      <c r="F23" s="146">
        <f>'прил 9 ВЕДОМ 2015'!G90</f>
        <v>15</v>
      </c>
      <c r="G23" s="146">
        <f>'прил 9 ВЕДОМ 2015'!H90</f>
        <v>0</v>
      </c>
      <c r="H23" s="146">
        <f>F23+G23</f>
        <v>15</v>
      </c>
    </row>
    <row r="24" spans="1:8" ht="50.25" customHeight="1">
      <c r="A24" s="55">
        <f t="shared" si="0"/>
        <v>9</v>
      </c>
      <c r="B24" s="160" t="s">
        <v>23</v>
      </c>
      <c r="C24" s="144" t="s">
        <v>261</v>
      </c>
      <c r="D24" s="144"/>
      <c r="E24" s="144" t="s">
        <v>160</v>
      </c>
      <c r="F24" s="146">
        <f t="shared" si="1"/>
        <v>10</v>
      </c>
      <c r="G24" s="146">
        <f t="shared" si="1"/>
        <v>0</v>
      </c>
      <c r="H24" s="146">
        <f t="shared" si="1"/>
        <v>10</v>
      </c>
    </row>
    <row r="25" spans="1:8" ht="25.5">
      <c r="A25" s="55">
        <f t="shared" si="0"/>
        <v>10</v>
      </c>
      <c r="B25" s="159" t="s">
        <v>175</v>
      </c>
      <c r="C25" s="144" t="s">
        <v>261</v>
      </c>
      <c r="D25" s="144" t="s">
        <v>190</v>
      </c>
      <c r="E25" s="144" t="s">
        <v>160</v>
      </c>
      <c r="F25" s="146">
        <f t="shared" si="1"/>
        <v>10</v>
      </c>
      <c r="G25" s="146">
        <f t="shared" si="1"/>
        <v>0</v>
      </c>
      <c r="H25" s="146">
        <f t="shared" si="1"/>
        <v>10</v>
      </c>
    </row>
    <row r="26" spans="1:8" ht="25.5">
      <c r="A26" s="55">
        <f t="shared" si="0"/>
        <v>11</v>
      </c>
      <c r="B26" s="159" t="s">
        <v>176</v>
      </c>
      <c r="C26" s="144" t="s">
        <v>261</v>
      </c>
      <c r="D26" s="144" t="s">
        <v>166</v>
      </c>
      <c r="E26" s="144" t="s">
        <v>160</v>
      </c>
      <c r="F26" s="146">
        <f>'прил 9 ВЕДОМ 2015'!G93</f>
        <v>10</v>
      </c>
      <c r="G26" s="146">
        <f>'прил 9 ВЕДОМ 2015'!H93</f>
        <v>0</v>
      </c>
      <c r="H26" s="146">
        <f>F26+G26</f>
        <v>10</v>
      </c>
    </row>
    <row r="27" spans="1:8" ht="63" customHeight="1">
      <c r="A27" s="55">
        <f t="shared" si="0"/>
        <v>12</v>
      </c>
      <c r="B27" s="160" t="s">
        <v>22</v>
      </c>
      <c r="C27" s="144" t="s">
        <v>261</v>
      </c>
      <c r="D27" s="144"/>
      <c r="E27" s="144" t="s">
        <v>160</v>
      </c>
      <c r="F27" s="146">
        <f t="shared" si="1"/>
        <v>35</v>
      </c>
      <c r="G27" s="146">
        <f t="shared" si="1"/>
        <v>0</v>
      </c>
      <c r="H27" s="146">
        <f t="shared" si="1"/>
        <v>35</v>
      </c>
    </row>
    <row r="28" spans="1:8" ht="25.5">
      <c r="A28" s="55">
        <f t="shared" si="0"/>
        <v>13</v>
      </c>
      <c r="B28" s="159" t="s">
        <v>175</v>
      </c>
      <c r="C28" s="144" t="s">
        <v>261</v>
      </c>
      <c r="D28" s="144" t="s">
        <v>190</v>
      </c>
      <c r="E28" s="144" t="s">
        <v>160</v>
      </c>
      <c r="F28" s="146">
        <f t="shared" si="1"/>
        <v>35</v>
      </c>
      <c r="G28" s="146">
        <f t="shared" si="1"/>
        <v>0</v>
      </c>
      <c r="H28" s="146">
        <f t="shared" si="1"/>
        <v>35</v>
      </c>
    </row>
    <row r="29" spans="1:8" ht="25.5">
      <c r="A29" s="55">
        <f t="shared" si="0"/>
        <v>14</v>
      </c>
      <c r="B29" s="159" t="s">
        <v>176</v>
      </c>
      <c r="C29" s="144" t="s">
        <v>261</v>
      </c>
      <c r="D29" s="144" t="s">
        <v>166</v>
      </c>
      <c r="E29" s="144" t="s">
        <v>160</v>
      </c>
      <c r="F29" s="146">
        <f>'прил 9 ВЕДОМ 2015'!G96</f>
        <v>35</v>
      </c>
      <c r="G29" s="146">
        <f>'прил 9 ВЕДОМ 2015'!H96</f>
        <v>0</v>
      </c>
      <c r="H29" s="146">
        <f>F29+G29</f>
        <v>35</v>
      </c>
    </row>
    <row r="30" spans="1:8" ht="25.5">
      <c r="A30" s="55">
        <f t="shared" si="0"/>
        <v>15</v>
      </c>
      <c r="B30" s="160" t="s">
        <v>256</v>
      </c>
      <c r="C30" s="144" t="s">
        <v>257</v>
      </c>
      <c r="D30" s="144"/>
      <c r="E30" s="144" t="s">
        <v>162</v>
      </c>
      <c r="F30" s="146">
        <f>F31+F34+F37+F40+F43</f>
        <v>86.4</v>
      </c>
      <c r="G30" s="146">
        <f>G31+G34+G37+G40+G43</f>
        <v>518.77</v>
      </c>
      <c r="H30" s="146">
        <f>H31+H34+H37+H40+H43</f>
        <v>605.17</v>
      </c>
    </row>
    <row r="31" spans="1:8" ht="102">
      <c r="A31" s="55">
        <f t="shared" si="0"/>
        <v>16</v>
      </c>
      <c r="B31" s="145" t="s">
        <v>20</v>
      </c>
      <c r="C31" s="144" t="s">
        <v>12</v>
      </c>
      <c r="D31" s="144"/>
      <c r="E31" s="144" t="s">
        <v>162</v>
      </c>
      <c r="F31" s="146"/>
      <c r="G31" s="146">
        <f>G32</f>
        <v>84</v>
      </c>
      <c r="H31" s="146">
        <f>H32</f>
        <v>84</v>
      </c>
    </row>
    <row r="32" spans="1:8" ht="25.5">
      <c r="A32" s="55">
        <f t="shared" si="0"/>
        <v>17</v>
      </c>
      <c r="B32" s="145" t="s">
        <v>175</v>
      </c>
      <c r="C32" s="144" t="s">
        <v>12</v>
      </c>
      <c r="D32" s="144" t="s">
        <v>190</v>
      </c>
      <c r="E32" s="144" t="s">
        <v>162</v>
      </c>
      <c r="F32" s="146"/>
      <c r="G32" s="146">
        <f>G33</f>
        <v>84</v>
      </c>
      <c r="H32" s="146">
        <f>H33</f>
        <v>84</v>
      </c>
    </row>
    <row r="33" spans="1:8" ht="25.5">
      <c r="A33" s="55">
        <f t="shared" si="0"/>
        <v>18</v>
      </c>
      <c r="B33" s="145" t="s">
        <v>176</v>
      </c>
      <c r="C33" s="144" t="s">
        <v>12</v>
      </c>
      <c r="D33" s="144" t="s">
        <v>166</v>
      </c>
      <c r="E33" s="144" t="s">
        <v>162</v>
      </c>
      <c r="F33" s="146">
        <f>'прил 9 ВЕДОМ 2015'!G68</f>
        <v>0</v>
      </c>
      <c r="G33" s="146">
        <f>'прил 9 ВЕДОМ 2015'!H68</f>
        <v>84</v>
      </c>
      <c r="H33" s="146">
        <f>F33+G33</f>
        <v>84</v>
      </c>
    </row>
    <row r="34" spans="1:8" ht="114.75">
      <c r="A34" s="55">
        <f t="shared" si="0"/>
        <v>19</v>
      </c>
      <c r="B34" s="145" t="s">
        <v>15</v>
      </c>
      <c r="C34" s="144" t="s">
        <v>16</v>
      </c>
      <c r="D34" s="144"/>
      <c r="E34" s="144" t="s">
        <v>162</v>
      </c>
      <c r="F34" s="146"/>
      <c r="G34" s="146">
        <f>G35</f>
        <v>434.77</v>
      </c>
      <c r="H34" s="146">
        <f>H35</f>
        <v>434.77</v>
      </c>
    </row>
    <row r="35" spans="1:8" ht="25.5">
      <c r="A35" s="55">
        <f t="shared" si="0"/>
        <v>20</v>
      </c>
      <c r="B35" s="145" t="s">
        <v>175</v>
      </c>
      <c r="C35" s="144" t="s">
        <v>16</v>
      </c>
      <c r="D35" s="144" t="s">
        <v>190</v>
      </c>
      <c r="E35" s="144" t="s">
        <v>162</v>
      </c>
      <c r="F35" s="146"/>
      <c r="G35" s="146">
        <f>G36</f>
        <v>434.77</v>
      </c>
      <c r="H35" s="146">
        <f>H36</f>
        <v>434.77</v>
      </c>
    </row>
    <row r="36" spans="1:8" ht="25.5">
      <c r="A36" s="55">
        <f t="shared" si="0"/>
        <v>21</v>
      </c>
      <c r="B36" s="145" t="s">
        <v>176</v>
      </c>
      <c r="C36" s="144" t="s">
        <v>16</v>
      </c>
      <c r="D36" s="144" t="s">
        <v>166</v>
      </c>
      <c r="E36" s="144" t="s">
        <v>162</v>
      </c>
      <c r="F36" s="146">
        <f>'прил 9 ВЕДОМ 2015'!G71</f>
        <v>0</v>
      </c>
      <c r="G36" s="146">
        <f>'прил 9 ВЕДОМ 2015'!H71</f>
        <v>434.77</v>
      </c>
      <c r="H36" s="146">
        <f>F36+G36</f>
        <v>434.77</v>
      </c>
    </row>
    <row r="37" spans="1:8" ht="63" customHeight="1">
      <c r="A37" s="55">
        <f t="shared" si="0"/>
        <v>22</v>
      </c>
      <c r="B37" s="159" t="s">
        <v>29</v>
      </c>
      <c r="C37" s="144" t="s">
        <v>258</v>
      </c>
      <c r="D37" s="144"/>
      <c r="E37" s="144" t="s">
        <v>162</v>
      </c>
      <c r="F37" s="146">
        <v>86.4</v>
      </c>
      <c r="G37" s="146">
        <f>G38</f>
        <v>-13.88</v>
      </c>
      <c r="H37" s="146">
        <f>H38</f>
        <v>72.52000000000001</v>
      </c>
    </row>
    <row r="38" spans="1:8" ht="25.5" customHeight="1">
      <c r="A38" s="55">
        <f t="shared" si="0"/>
        <v>23</v>
      </c>
      <c r="B38" s="159" t="s">
        <v>175</v>
      </c>
      <c r="C38" s="144" t="s">
        <v>258</v>
      </c>
      <c r="D38" s="144" t="s">
        <v>190</v>
      </c>
      <c r="E38" s="144" t="s">
        <v>162</v>
      </c>
      <c r="F38" s="146">
        <v>86.4</v>
      </c>
      <c r="G38" s="146">
        <f>G39</f>
        <v>-13.88</v>
      </c>
      <c r="H38" s="146">
        <f>H39</f>
        <v>72.52000000000001</v>
      </c>
    </row>
    <row r="39" spans="1:8" ht="27" customHeight="1">
      <c r="A39" s="55">
        <f t="shared" si="0"/>
        <v>24</v>
      </c>
      <c r="B39" s="159" t="s">
        <v>176</v>
      </c>
      <c r="C39" s="144" t="s">
        <v>258</v>
      </c>
      <c r="D39" s="144" t="s">
        <v>166</v>
      </c>
      <c r="E39" s="144" t="s">
        <v>162</v>
      </c>
      <c r="F39" s="146">
        <f>'прил 9 ВЕДОМ 2015'!G74</f>
        <v>86.4</v>
      </c>
      <c r="G39" s="146">
        <f>'прил 9 ВЕДОМ 2015'!H74</f>
        <v>-13.88</v>
      </c>
      <c r="H39" s="146">
        <f>F39+G39</f>
        <v>72.52000000000001</v>
      </c>
    </row>
    <row r="40" spans="1:8" ht="103.5" customHeight="1">
      <c r="A40" s="55">
        <f t="shared" si="0"/>
        <v>25</v>
      </c>
      <c r="B40" s="145" t="s">
        <v>13</v>
      </c>
      <c r="C40" s="144" t="s">
        <v>14</v>
      </c>
      <c r="D40" s="144"/>
      <c r="E40" s="144" t="s">
        <v>162</v>
      </c>
      <c r="F40" s="146"/>
      <c r="G40" s="146">
        <f>G41</f>
        <v>0.84</v>
      </c>
      <c r="H40" s="146">
        <f>H41</f>
        <v>0.84</v>
      </c>
    </row>
    <row r="41" spans="1:8" ht="24" customHeight="1">
      <c r="A41" s="55">
        <f t="shared" si="0"/>
        <v>26</v>
      </c>
      <c r="B41" s="145" t="s">
        <v>175</v>
      </c>
      <c r="C41" s="144" t="s">
        <v>14</v>
      </c>
      <c r="D41" s="144" t="s">
        <v>190</v>
      </c>
      <c r="E41" s="144" t="s">
        <v>162</v>
      </c>
      <c r="F41" s="146"/>
      <c r="G41" s="146">
        <f>G42</f>
        <v>0.84</v>
      </c>
      <c r="H41" s="146">
        <f>H42</f>
        <v>0.84</v>
      </c>
    </row>
    <row r="42" spans="1:8" ht="30" customHeight="1">
      <c r="A42" s="55">
        <f t="shared" si="0"/>
        <v>27</v>
      </c>
      <c r="B42" s="145" t="s">
        <v>176</v>
      </c>
      <c r="C42" s="144" t="s">
        <v>14</v>
      </c>
      <c r="D42" s="144" t="s">
        <v>166</v>
      </c>
      <c r="E42" s="144" t="s">
        <v>162</v>
      </c>
      <c r="F42" s="146">
        <f>'прил 9 ВЕДОМ 2015'!G77</f>
        <v>0</v>
      </c>
      <c r="G42" s="146">
        <f>'прил 9 ВЕДОМ 2015'!H77</f>
        <v>0.84</v>
      </c>
      <c r="H42" s="146">
        <f>F42+G42</f>
        <v>0.84</v>
      </c>
    </row>
    <row r="43" spans="1:8" ht="114" customHeight="1">
      <c r="A43" s="55">
        <f t="shared" si="0"/>
        <v>28</v>
      </c>
      <c r="B43" s="145" t="s">
        <v>17</v>
      </c>
      <c r="C43" s="144" t="s">
        <v>18</v>
      </c>
      <c r="D43" s="144"/>
      <c r="E43" s="144" t="s">
        <v>162</v>
      </c>
      <c r="F43" s="146"/>
      <c r="G43" s="146">
        <f>G44</f>
        <v>13.04</v>
      </c>
      <c r="H43" s="146">
        <f>H44</f>
        <v>13.04</v>
      </c>
    </row>
    <row r="44" spans="1:8" ht="33.75" customHeight="1">
      <c r="A44" s="55">
        <f t="shared" si="0"/>
        <v>29</v>
      </c>
      <c r="B44" s="145" t="s">
        <v>175</v>
      </c>
      <c r="C44" s="144" t="s">
        <v>18</v>
      </c>
      <c r="D44" s="144" t="s">
        <v>190</v>
      </c>
      <c r="E44" s="144" t="s">
        <v>162</v>
      </c>
      <c r="F44" s="146"/>
      <c r="G44" s="146">
        <f>G45</f>
        <v>13.04</v>
      </c>
      <c r="H44" s="146">
        <f>H45</f>
        <v>13.04</v>
      </c>
    </row>
    <row r="45" spans="1:8" ht="33.75" customHeight="1">
      <c r="A45" s="55">
        <f t="shared" si="0"/>
        <v>30</v>
      </c>
      <c r="B45" s="145" t="s">
        <v>176</v>
      </c>
      <c r="C45" s="144" t="s">
        <v>18</v>
      </c>
      <c r="D45" s="144" t="s">
        <v>166</v>
      </c>
      <c r="E45" s="144" t="s">
        <v>162</v>
      </c>
      <c r="F45" s="146">
        <f>'прил 9 ВЕДОМ 2015'!G80</f>
        <v>0</v>
      </c>
      <c r="G45" s="146">
        <f>'прил 9 ВЕДОМ 2015'!H80</f>
        <v>13.04</v>
      </c>
      <c r="H45" s="146">
        <f>F45+G45</f>
        <v>13.04</v>
      </c>
    </row>
    <row r="46" spans="1:8" ht="30" customHeight="1">
      <c r="A46" s="55">
        <f t="shared" si="0"/>
        <v>31</v>
      </c>
      <c r="B46" s="160" t="s">
        <v>251</v>
      </c>
      <c r="C46" s="144" t="s">
        <v>252</v>
      </c>
      <c r="D46" s="144"/>
      <c r="E46" s="144"/>
      <c r="F46" s="146">
        <f>F47+F50+F55</f>
        <v>190.99</v>
      </c>
      <c r="G46" s="146">
        <f>G47+G50+G55</f>
        <v>0</v>
      </c>
      <c r="H46" s="146">
        <f>H47+H50+H55</f>
        <v>190.99</v>
      </c>
    </row>
    <row r="47" spans="1:8" ht="63" customHeight="1">
      <c r="A47" s="55">
        <f t="shared" si="0"/>
        <v>32</v>
      </c>
      <c r="B47" s="160" t="s">
        <v>26</v>
      </c>
      <c r="C47" s="144" t="s">
        <v>262</v>
      </c>
      <c r="D47" s="140"/>
      <c r="E47" s="144" t="s">
        <v>161</v>
      </c>
      <c r="F47" s="146">
        <v>20</v>
      </c>
      <c r="G47" s="146">
        <f>G48</f>
        <v>0</v>
      </c>
      <c r="H47" s="146">
        <f>H48</f>
        <v>20</v>
      </c>
    </row>
    <row r="48" spans="1:8" s="36" customFormat="1" ht="26.25" customHeight="1">
      <c r="A48" s="55">
        <f t="shared" si="0"/>
        <v>33</v>
      </c>
      <c r="B48" s="159" t="s">
        <v>175</v>
      </c>
      <c r="C48" s="144" t="s">
        <v>262</v>
      </c>
      <c r="D48" s="144" t="s">
        <v>190</v>
      </c>
      <c r="E48" s="144" t="s">
        <v>161</v>
      </c>
      <c r="F48" s="146">
        <v>20</v>
      </c>
      <c r="G48" s="146">
        <f>G49</f>
        <v>0</v>
      </c>
      <c r="H48" s="146">
        <f>H49</f>
        <v>20</v>
      </c>
    </row>
    <row r="49" spans="1:8" ht="26.25" customHeight="1">
      <c r="A49" s="55">
        <f t="shared" si="0"/>
        <v>34</v>
      </c>
      <c r="B49" s="159" t="s">
        <v>176</v>
      </c>
      <c r="C49" s="144" t="s">
        <v>262</v>
      </c>
      <c r="D49" s="144" t="s">
        <v>166</v>
      </c>
      <c r="E49" s="144" t="s">
        <v>161</v>
      </c>
      <c r="F49" s="146">
        <f>'прил 9 ВЕДОМ 2015'!G110</f>
        <v>20</v>
      </c>
      <c r="G49" s="146">
        <f>'прил 9 ВЕДОМ 2015'!H110</f>
        <v>0</v>
      </c>
      <c r="H49" s="146">
        <f>F49+G49</f>
        <v>20</v>
      </c>
    </row>
    <row r="50" spans="1:8" ht="73.5" customHeight="1">
      <c r="A50" s="55">
        <f t="shared" si="0"/>
        <v>35</v>
      </c>
      <c r="B50" s="160" t="s">
        <v>27</v>
      </c>
      <c r="C50" s="144" t="s">
        <v>253</v>
      </c>
      <c r="D50" s="144"/>
      <c r="E50" s="144" t="s">
        <v>159</v>
      </c>
      <c r="F50" s="146">
        <v>167.99</v>
      </c>
      <c r="G50" s="146">
        <f>G51+G53</f>
        <v>0</v>
      </c>
      <c r="H50" s="146">
        <f>H51+H53</f>
        <v>167.99</v>
      </c>
    </row>
    <row r="51" spans="1:8" ht="53.25" customHeight="1">
      <c r="A51" s="55">
        <f t="shared" si="0"/>
        <v>36</v>
      </c>
      <c r="B51" s="159" t="s">
        <v>171</v>
      </c>
      <c r="C51" s="144" t="s">
        <v>253</v>
      </c>
      <c r="D51" s="144" t="s">
        <v>186</v>
      </c>
      <c r="E51" s="144" t="s">
        <v>159</v>
      </c>
      <c r="F51" s="146">
        <v>49.65</v>
      </c>
      <c r="G51" s="146">
        <f>G52</f>
        <v>0</v>
      </c>
      <c r="H51" s="146">
        <f>H52</f>
        <v>49.65</v>
      </c>
    </row>
    <row r="52" spans="1:8" s="34" customFormat="1" ht="26.25" customHeight="1">
      <c r="A52" s="55">
        <f t="shared" si="0"/>
        <v>37</v>
      </c>
      <c r="B52" s="159" t="s">
        <v>172</v>
      </c>
      <c r="C52" s="144" t="s">
        <v>253</v>
      </c>
      <c r="D52" s="144" t="s">
        <v>94</v>
      </c>
      <c r="E52" s="144" t="s">
        <v>159</v>
      </c>
      <c r="F52" s="146">
        <f>'прил 9 ВЕДОМ 2015'!G59</f>
        <v>49.65</v>
      </c>
      <c r="G52" s="146">
        <f>'прил 9 ВЕДОМ 2015'!H59</f>
        <v>0</v>
      </c>
      <c r="H52" s="146">
        <f>F52+G52</f>
        <v>49.65</v>
      </c>
    </row>
    <row r="53" spans="1:8" ht="25.5">
      <c r="A53" s="55">
        <f t="shared" si="0"/>
        <v>38</v>
      </c>
      <c r="B53" s="159" t="s">
        <v>175</v>
      </c>
      <c r="C53" s="144" t="s">
        <v>253</v>
      </c>
      <c r="D53" s="144" t="s">
        <v>190</v>
      </c>
      <c r="E53" s="144" t="s">
        <v>159</v>
      </c>
      <c r="F53" s="146">
        <v>118.34</v>
      </c>
      <c r="G53" s="146">
        <f>G54</f>
        <v>0</v>
      </c>
      <c r="H53" s="146">
        <f>H54</f>
        <v>118.34</v>
      </c>
    </row>
    <row r="54" spans="1:8" s="35" customFormat="1" ht="25.5">
      <c r="A54" s="55">
        <f t="shared" si="0"/>
        <v>39</v>
      </c>
      <c r="B54" s="159" t="s">
        <v>176</v>
      </c>
      <c r="C54" s="144" t="s">
        <v>253</v>
      </c>
      <c r="D54" s="144" t="s">
        <v>166</v>
      </c>
      <c r="E54" s="144" t="s">
        <v>159</v>
      </c>
      <c r="F54" s="146">
        <f>'прил 9 ВЕДОМ 2015'!G61</f>
        <v>118.34</v>
      </c>
      <c r="G54" s="146">
        <f>'прил 9 ВЕДОМ 2015'!H61</f>
        <v>0</v>
      </c>
      <c r="H54" s="146">
        <f>F54+G54</f>
        <v>118.34</v>
      </c>
    </row>
    <row r="55" spans="1:8" ht="73.5" customHeight="1">
      <c r="A55" s="55">
        <f t="shared" si="0"/>
        <v>40</v>
      </c>
      <c r="B55" s="160" t="s">
        <v>28</v>
      </c>
      <c r="C55" s="144" t="s">
        <v>263</v>
      </c>
      <c r="D55" s="140"/>
      <c r="E55" s="144" t="s">
        <v>161</v>
      </c>
      <c r="F55" s="146">
        <v>3</v>
      </c>
      <c r="G55" s="146">
        <f>G56</f>
        <v>0</v>
      </c>
      <c r="H55" s="146">
        <f>H56</f>
        <v>3</v>
      </c>
    </row>
    <row r="56" spans="1:8" s="36" customFormat="1" ht="27" customHeight="1">
      <c r="A56" s="55">
        <f t="shared" si="0"/>
        <v>41</v>
      </c>
      <c r="B56" s="159" t="s">
        <v>175</v>
      </c>
      <c r="C56" s="144" t="s">
        <v>263</v>
      </c>
      <c r="D56" s="144" t="s">
        <v>190</v>
      </c>
      <c r="E56" s="144" t="s">
        <v>161</v>
      </c>
      <c r="F56" s="146">
        <v>3</v>
      </c>
      <c r="G56" s="146">
        <f>G57</f>
        <v>0</v>
      </c>
      <c r="H56" s="146">
        <f>H57</f>
        <v>3</v>
      </c>
    </row>
    <row r="57" spans="1:8" s="36" customFormat="1" ht="29.25" customHeight="1">
      <c r="A57" s="55">
        <f t="shared" si="0"/>
        <v>42</v>
      </c>
      <c r="B57" s="159" t="s">
        <v>176</v>
      </c>
      <c r="C57" s="144" t="s">
        <v>263</v>
      </c>
      <c r="D57" s="144" t="s">
        <v>166</v>
      </c>
      <c r="E57" s="144" t="s">
        <v>161</v>
      </c>
      <c r="F57" s="146">
        <f>'прил 9 ВЕДОМ 2015'!G113</f>
        <v>3</v>
      </c>
      <c r="G57" s="146">
        <f>'прил 9 ВЕДОМ 2015'!H113</f>
        <v>0</v>
      </c>
      <c r="H57" s="146">
        <f>F57+G57</f>
        <v>3</v>
      </c>
    </row>
    <row r="58" spans="1:8" s="34" customFormat="1" ht="29.25" customHeight="1">
      <c r="A58" s="54">
        <f t="shared" si="0"/>
        <v>43</v>
      </c>
      <c r="B58" s="161" t="s">
        <v>211</v>
      </c>
      <c r="C58" s="140" t="s">
        <v>203</v>
      </c>
      <c r="D58" s="140" t="s">
        <v>183</v>
      </c>
      <c r="E58" s="140" t="s">
        <v>212</v>
      </c>
      <c r="F58" s="142">
        <v>1756</v>
      </c>
      <c r="G58" s="142">
        <f aca="true" t="shared" si="2" ref="G58:H61">G59</f>
        <v>0</v>
      </c>
      <c r="H58" s="142">
        <f t="shared" si="2"/>
        <v>1756</v>
      </c>
    </row>
    <row r="59" spans="1:8" ht="12.75">
      <c r="A59" s="55">
        <f t="shared" si="0"/>
        <v>44</v>
      </c>
      <c r="B59" s="159" t="s">
        <v>204</v>
      </c>
      <c r="C59" s="144" t="s">
        <v>205</v>
      </c>
      <c r="D59" s="144" t="s">
        <v>183</v>
      </c>
      <c r="E59" s="144" t="s">
        <v>212</v>
      </c>
      <c r="F59" s="146">
        <v>1756</v>
      </c>
      <c r="G59" s="146">
        <f t="shared" si="2"/>
        <v>0</v>
      </c>
      <c r="H59" s="146">
        <f t="shared" si="2"/>
        <v>1756</v>
      </c>
    </row>
    <row r="60" spans="1:8" ht="38.25">
      <c r="A60" s="55">
        <f t="shared" si="0"/>
        <v>45</v>
      </c>
      <c r="B60" s="159" t="s">
        <v>214</v>
      </c>
      <c r="C60" s="144" t="s">
        <v>206</v>
      </c>
      <c r="D60" s="144" t="s">
        <v>183</v>
      </c>
      <c r="E60" s="144" t="s">
        <v>212</v>
      </c>
      <c r="F60" s="146">
        <v>1756</v>
      </c>
      <c r="G60" s="146">
        <f t="shared" si="2"/>
        <v>0</v>
      </c>
      <c r="H60" s="146">
        <f t="shared" si="2"/>
        <v>1756</v>
      </c>
    </row>
    <row r="61" spans="1:8" ht="25.5">
      <c r="A61" s="55">
        <f t="shared" si="0"/>
        <v>46</v>
      </c>
      <c r="B61" s="159" t="s">
        <v>207</v>
      </c>
      <c r="C61" s="144" t="s">
        <v>206</v>
      </c>
      <c r="D61" s="144" t="s">
        <v>208</v>
      </c>
      <c r="E61" s="144" t="s">
        <v>212</v>
      </c>
      <c r="F61" s="146">
        <v>1705</v>
      </c>
      <c r="G61" s="146">
        <f t="shared" si="2"/>
        <v>0</v>
      </c>
      <c r="H61" s="146">
        <f t="shared" si="2"/>
        <v>1756</v>
      </c>
    </row>
    <row r="62" spans="1:8" ht="12.75">
      <c r="A62" s="55">
        <f t="shared" si="0"/>
        <v>47</v>
      </c>
      <c r="B62" s="159" t="s">
        <v>209</v>
      </c>
      <c r="C62" s="144" t="s">
        <v>206</v>
      </c>
      <c r="D62" s="144" t="s">
        <v>210</v>
      </c>
      <c r="E62" s="144" t="s">
        <v>212</v>
      </c>
      <c r="F62" s="146">
        <f>'прил 9 ВЕДОМ 2015'!G103</f>
        <v>1756</v>
      </c>
      <c r="G62" s="146">
        <f>'прил 9 ВЕДОМ 2015'!H103</f>
        <v>0</v>
      </c>
      <c r="H62" s="146">
        <f>F62+G62</f>
        <v>1756</v>
      </c>
    </row>
    <row r="63" spans="1:8" s="35" customFormat="1" ht="30" customHeight="1">
      <c r="A63" s="54">
        <f t="shared" si="0"/>
        <v>48</v>
      </c>
      <c r="B63" s="161" t="s">
        <v>242</v>
      </c>
      <c r="C63" s="140" t="s">
        <v>182</v>
      </c>
      <c r="D63" s="140"/>
      <c r="E63" s="140"/>
      <c r="F63" s="163">
        <f>F64</f>
        <v>2648.46</v>
      </c>
      <c r="G63" s="163">
        <f>G64</f>
        <v>66.03</v>
      </c>
      <c r="H63" s="163">
        <f>H64</f>
        <v>2714.49</v>
      </c>
    </row>
    <row r="64" spans="1:8" s="36" customFormat="1" ht="12.75">
      <c r="A64" s="55">
        <f t="shared" si="0"/>
        <v>49</v>
      </c>
      <c r="B64" s="159" t="s">
        <v>243</v>
      </c>
      <c r="C64" s="144" t="s">
        <v>184</v>
      </c>
      <c r="D64" s="144"/>
      <c r="E64" s="144"/>
      <c r="F64" s="164">
        <f>F65+F70+F73+F76+F81+F84</f>
        <v>2648.46</v>
      </c>
      <c r="G64" s="164">
        <f>G65+G70+G73+G76+G81+G84</f>
        <v>66.03</v>
      </c>
      <c r="H64" s="164">
        <f>H65+H70+H73+H76+H81+H84</f>
        <v>2714.49</v>
      </c>
    </row>
    <row r="65" spans="1:8" ht="54" customHeight="1">
      <c r="A65" s="55">
        <f t="shared" si="0"/>
        <v>50</v>
      </c>
      <c r="B65" s="159" t="s">
        <v>270</v>
      </c>
      <c r="C65" s="144" t="s">
        <v>196</v>
      </c>
      <c r="D65" s="144" t="s">
        <v>183</v>
      </c>
      <c r="E65" s="144" t="s">
        <v>198</v>
      </c>
      <c r="F65" s="146">
        <v>55.11</v>
      </c>
      <c r="G65" s="146">
        <f>G66+G68</f>
        <v>0</v>
      </c>
      <c r="H65" s="146">
        <f>H66+H68</f>
        <v>55.11</v>
      </c>
    </row>
    <row r="66" spans="1:8" ht="51.75" customHeight="1">
      <c r="A66" s="55">
        <f t="shared" si="0"/>
        <v>51</v>
      </c>
      <c r="B66" s="159" t="s">
        <v>171</v>
      </c>
      <c r="C66" s="144" t="s">
        <v>196</v>
      </c>
      <c r="D66" s="144" t="s">
        <v>186</v>
      </c>
      <c r="E66" s="144" t="s">
        <v>198</v>
      </c>
      <c r="F66" s="146">
        <v>46.95</v>
      </c>
      <c r="G66" s="146">
        <f>G67</f>
        <v>0</v>
      </c>
      <c r="H66" s="146">
        <f>H67</f>
        <v>46.95</v>
      </c>
    </row>
    <row r="67" spans="1:8" ht="25.5" customHeight="1">
      <c r="A67" s="55">
        <f t="shared" si="0"/>
        <v>52</v>
      </c>
      <c r="B67" s="159" t="s">
        <v>172</v>
      </c>
      <c r="C67" s="144" t="s">
        <v>196</v>
      </c>
      <c r="D67" s="144" t="s">
        <v>94</v>
      </c>
      <c r="E67" s="144" t="s">
        <v>198</v>
      </c>
      <c r="F67" s="146">
        <f>'прил 9 ВЕДОМ 2015'!G50</f>
        <v>46.95</v>
      </c>
      <c r="G67" s="146">
        <f>'прил 9 ВЕДОМ 2015'!H50</f>
        <v>0</v>
      </c>
      <c r="H67" s="146">
        <f>F67+G67</f>
        <v>46.95</v>
      </c>
    </row>
    <row r="68" spans="1:8" ht="25.5" customHeight="1">
      <c r="A68" s="55">
        <f t="shared" si="0"/>
        <v>53</v>
      </c>
      <c r="B68" s="159" t="s">
        <v>175</v>
      </c>
      <c r="C68" s="144" t="s">
        <v>196</v>
      </c>
      <c r="D68" s="144" t="s">
        <v>190</v>
      </c>
      <c r="E68" s="144" t="s">
        <v>198</v>
      </c>
      <c r="F68" s="146">
        <v>8.16</v>
      </c>
      <c r="G68" s="146">
        <f>G69</f>
        <v>0</v>
      </c>
      <c r="H68" s="146">
        <f>H69</f>
        <v>8.16</v>
      </c>
    </row>
    <row r="69" spans="1:8" s="36" customFormat="1" ht="25.5" customHeight="1">
      <c r="A69" s="55">
        <f t="shared" si="0"/>
        <v>54</v>
      </c>
      <c r="B69" s="159" t="s">
        <v>176</v>
      </c>
      <c r="C69" s="144" t="s">
        <v>196</v>
      </c>
      <c r="D69" s="144" t="s">
        <v>166</v>
      </c>
      <c r="E69" s="144" t="s">
        <v>198</v>
      </c>
      <c r="F69" s="146">
        <f>'прил 9 ВЕДОМ 2015'!G52</f>
        <v>8.16</v>
      </c>
      <c r="G69" s="146">
        <f>'прил 9 ВЕДОМ 2015'!H52</f>
        <v>0</v>
      </c>
      <c r="H69" s="146">
        <f>F69+G69</f>
        <v>8.16</v>
      </c>
    </row>
    <row r="70" spans="1:8" ht="26.25" customHeight="1">
      <c r="A70" s="55">
        <f t="shared" si="0"/>
        <v>55</v>
      </c>
      <c r="B70" s="159" t="s">
        <v>246</v>
      </c>
      <c r="C70" s="144" t="s">
        <v>192</v>
      </c>
      <c r="D70" s="144" t="s">
        <v>183</v>
      </c>
      <c r="E70" s="144" t="s">
        <v>189</v>
      </c>
      <c r="F70" s="146">
        <v>2.3</v>
      </c>
      <c r="G70" s="146">
        <f>G71</f>
        <v>0</v>
      </c>
      <c r="H70" s="146">
        <f>H71</f>
        <v>2.3</v>
      </c>
    </row>
    <row r="71" spans="1:8" ht="24" customHeight="1">
      <c r="A71" s="55">
        <f t="shared" si="0"/>
        <v>56</v>
      </c>
      <c r="B71" s="159" t="s">
        <v>175</v>
      </c>
      <c r="C71" s="144" t="s">
        <v>192</v>
      </c>
      <c r="D71" s="144" t="s">
        <v>190</v>
      </c>
      <c r="E71" s="144" t="s">
        <v>189</v>
      </c>
      <c r="F71" s="146">
        <v>2.3</v>
      </c>
      <c r="G71" s="146">
        <f>G72</f>
        <v>0</v>
      </c>
      <c r="H71" s="146">
        <f>H72</f>
        <v>2.3</v>
      </c>
    </row>
    <row r="72" spans="1:8" ht="26.25" customHeight="1">
      <c r="A72" s="55">
        <f t="shared" si="0"/>
        <v>57</v>
      </c>
      <c r="B72" s="159" t="s">
        <v>176</v>
      </c>
      <c r="C72" s="144" t="s">
        <v>192</v>
      </c>
      <c r="D72" s="144" t="s">
        <v>166</v>
      </c>
      <c r="E72" s="144" t="s">
        <v>189</v>
      </c>
      <c r="F72" s="146">
        <f>'прил 9 ВЕДОМ 2015'!G29</f>
        <v>2.3</v>
      </c>
      <c r="G72" s="146">
        <f>'прил 9 ВЕДОМ 2015'!H29</f>
        <v>0</v>
      </c>
      <c r="H72" s="146">
        <f>F72+G72</f>
        <v>2.3</v>
      </c>
    </row>
    <row r="73" spans="1:8" ht="26.25" customHeight="1">
      <c r="A73" s="55">
        <f t="shared" si="0"/>
        <v>58</v>
      </c>
      <c r="B73" s="159" t="s">
        <v>170</v>
      </c>
      <c r="C73" s="144" t="s">
        <v>185</v>
      </c>
      <c r="D73" s="144" t="s">
        <v>183</v>
      </c>
      <c r="E73" s="144" t="s">
        <v>188</v>
      </c>
      <c r="F73" s="146">
        <v>466.82</v>
      </c>
      <c r="G73" s="146">
        <f>G74</f>
        <v>0</v>
      </c>
      <c r="H73" s="146">
        <f>H74</f>
        <v>466.82</v>
      </c>
    </row>
    <row r="74" spans="1:8" ht="54.75" customHeight="1">
      <c r="A74" s="55">
        <f t="shared" si="0"/>
        <v>59</v>
      </c>
      <c r="B74" s="159" t="s">
        <v>171</v>
      </c>
      <c r="C74" s="144" t="s">
        <v>185</v>
      </c>
      <c r="D74" s="144" t="s">
        <v>186</v>
      </c>
      <c r="E74" s="144" t="s">
        <v>188</v>
      </c>
      <c r="F74" s="146">
        <v>466.82</v>
      </c>
      <c r="G74" s="146">
        <f>G75</f>
        <v>0</v>
      </c>
      <c r="H74" s="146">
        <f>H75</f>
        <v>466.82</v>
      </c>
    </row>
    <row r="75" spans="1:8" ht="24.75" customHeight="1">
      <c r="A75" s="55">
        <f t="shared" si="0"/>
        <v>60</v>
      </c>
      <c r="B75" s="159" t="s">
        <v>172</v>
      </c>
      <c r="C75" s="144" t="s">
        <v>185</v>
      </c>
      <c r="D75" s="144" t="s">
        <v>94</v>
      </c>
      <c r="E75" s="144" t="s">
        <v>188</v>
      </c>
      <c r="F75" s="146">
        <f>'прил 9 ВЕДОМ 2015'!G23</f>
        <v>466.82</v>
      </c>
      <c r="G75" s="146">
        <f>'прил 9 ВЕДОМ 2015'!H23</f>
        <v>0</v>
      </c>
      <c r="H75" s="146">
        <f>F75+G75</f>
        <v>466.82</v>
      </c>
    </row>
    <row r="76" spans="1:8" ht="40.5" customHeight="1">
      <c r="A76" s="55">
        <f t="shared" si="0"/>
        <v>61</v>
      </c>
      <c r="B76" s="159" t="s">
        <v>170</v>
      </c>
      <c r="C76" s="144" t="s">
        <v>185</v>
      </c>
      <c r="D76" s="144"/>
      <c r="E76" s="144" t="s">
        <v>189</v>
      </c>
      <c r="F76" s="146">
        <v>1521.69</v>
      </c>
      <c r="G76" s="146">
        <f>G77+G79</f>
        <v>66.03</v>
      </c>
      <c r="H76" s="146">
        <f>H77+H79</f>
        <v>1587.72</v>
      </c>
    </row>
    <row r="77" spans="1:8" ht="51.75" customHeight="1">
      <c r="A77" s="55">
        <f t="shared" si="0"/>
        <v>62</v>
      </c>
      <c r="B77" s="159" t="s">
        <v>171</v>
      </c>
      <c r="C77" s="144" t="s">
        <v>185</v>
      </c>
      <c r="D77" s="144" t="s">
        <v>186</v>
      </c>
      <c r="E77" s="144" t="s">
        <v>189</v>
      </c>
      <c r="F77" s="146">
        <v>1028.99</v>
      </c>
      <c r="G77" s="146">
        <f>G78</f>
        <v>0</v>
      </c>
      <c r="H77" s="146">
        <f>H78</f>
        <v>1028.99</v>
      </c>
    </row>
    <row r="78" spans="1:8" ht="26.25" customHeight="1">
      <c r="A78" s="55">
        <f t="shared" si="0"/>
        <v>63</v>
      </c>
      <c r="B78" s="159" t="s">
        <v>172</v>
      </c>
      <c r="C78" s="144" t="s">
        <v>185</v>
      </c>
      <c r="D78" s="144" t="s">
        <v>94</v>
      </c>
      <c r="E78" s="144" t="s">
        <v>189</v>
      </c>
      <c r="F78" s="146">
        <f>'прил 9 ВЕДОМ 2015'!G32</f>
        <v>1028.99</v>
      </c>
      <c r="G78" s="146">
        <f>'прил 9 ВЕДОМ 2015'!H32</f>
        <v>0</v>
      </c>
      <c r="H78" s="146">
        <f>F78+G78</f>
        <v>1028.99</v>
      </c>
    </row>
    <row r="79" spans="1:8" s="34" customFormat="1" ht="24.75" customHeight="1">
      <c r="A79" s="55">
        <f t="shared" si="0"/>
        <v>64</v>
      </c>
      <c r="B79" s="159" t="s">
        <v>175</v>
      </c>
      <c r="C79" s="144" t="s">
        <v>185</v>
      </c>
      <c r="D79" s="144" t="s">
        <v>190</v>
      </c>
      <c r="E79" s="144" t="s">
        <v>189</v>
      </c>
      <c r="F79" s="146">
        <v>492.7</v>
      </c>
      <c r="G79" s="146">
        <f>G80</f>
        <v>66.03</v>
      </c>
      <c r="H79" s="146">
        <f>H80</f>
        <v>558.73</v>
      </c>
    </row>
    <row r="80" spans="1:8" ht="27" customHeight="1">
      <c r="A80" s="55">
        <f t="shared" si="0"/>
        <v>65</v>
      </c>
      <c r="B80" s="159" t="s">
        <v>176</v>
      </c>
      <c r="C80" s="144" t="s">
        <v>185</v>
      </c>
      <c r="D80" s="144" t="s">
        <v>166</v>
      </c>
      <c r="E80" s="144" t="s">
        <v>189</v>
      </c>
      <c r="F80" s="146">
        <f>'прил 9 ВЕДОМ 2015'!G34</f>
        <v>492.7</v>
      </c>
      <c r="G80" s="146">
        <f>'прил 9 ВЕДОМ 2015'!H34</f>
        <v>66.03</v>
      </c>
      <c r="H80" s="146">
        <f>F80+G80</f>
        <v>558.73</v>
      </c>
    </row>
    <row r="81" spans="1:8" ht="27" customHeight="1">
      <c r="A81" s="55">
        <f t="shared" si="0"/>
        <v>66</v>
      </c>
      <c r="B81" s="159" t="s">
        <v>30</v>
      </c>
      <c r="C81" s="144" t="s">
        <v>279</v>
      </c>
      <c r="D81" s="144"/>
      <c r="E81" s="144" t="s">
        <v>189</v>
      </c>
      <c r="F81" s="146">
        <v>597.54</v>
      </c>
      <c r="G81" s="146">
        <f>G82</f>
        <v>0</v>
      </c>
      <c r="H81" s="146">
        <f>H82</f>
        <v>597.54</v>
      </c>
    </row>
    <row r="82" spans="1:8" ht="27" customHeight="1">
      <c r="A82" s="55">
        <f t="shared" si="0"/>
        <v>67</v>
      </c>
      <c r="B82" s="159" t="s">
        <v>30</v>
      </c>
      <c r="C82" s="144" t="s">
        <v>279</v>
      </c>
      <c r="D82" s="144" t="s">
        <v>186</v>
      </c>
      <c r="E82" s="144" t="s">
        <v>189</v>
      </c>
      <c r="F82" s="146">
        <v>597.54</v>
      </c>
      <c r="G82" s="146">
        <f>G83</f>
        <v>0</v>
      </c>
      <c r="H82" s="146">
        <f>H83</f>
        <v>597.54</v>
      </c>
    </row>
    <row r="83" spans="1:8" ht="27" customHeight="1">
      <c r="A83" s="55">
        <f t="shared" si="0"/>
        <v>68</v>
      </c>
      <c r="B83" s="159" t="s">
        <v>172</v>
      </c>
      <c r="C83" s="144" t="s">
        <v>279</v>
      </c>
      <c r="D83" s="144" t="s">
        <v>94</v>
      </c>
      <c r="E83" s="144" t="s">
        <v>189</v>
      </c>
      <c r="F83" s="146">
        <f>'прил 9 ВЕДОМ 2015'!G37</f>
        <v>597.54</v>
      </c>
      <c r="G83" s="146">
        <f>'прил 9 ВЕДОМ 2015'!H37</f>
        <v>0</v>
      </c>
      <c r="H83" s="146">
        <f>F83+G83</f>
        <v>597.54</v>
      </c>
    </row>
    <row r="84" spans="1:8" ht="40.5" customHeight="1">
      <c r="A84" s="55">
        <f t="shared" si="0"/>
        <v>69</v>
      </c>
      <c r="B84" s="159" t="s">
        <v>247</v>
      </c>
      <c r="C84" s="144" t="s">
        <v>193</v>
      </c>
      <c r="D84" s="144"/>
      <c r="E84" s="144" t="s">
        <v>195</v>
      </c>
      <c r="F84" s="146">
        <v>5</v>
      </c>
      <c r="G84" s="146">
        <f>G85</f>
        <v>0</v>
      </c>
      <c r="H84" s="146">
        <f>H85</f>
        <v>5</v>
      </c>
    </row>
    <row r="85" spans="1:8" ht="17.25" customHeight="1">
      <c r="A85" s="55">
        <f t="shared" si="0"/>
        <v>70</v>
      </c>
      <c r="B85" s="159" t="s">
        <v>177</v>
      </c>
      <c r="C85" s="144" t="s">
        <v>193</v>
      </c>
      <c r="D85" s="144" t="s">
        <v>191</v>
      </c>
      <c r="E85" s="144" t="s">
        <v>195</v>
      </c>
      <c r="F85" s="146">
        <v>5</v>
      </c>
      <c r="G85" s="146">
        <f>G86</f>
        <v>0</v>
      </c>
      <c r="H85" s="146">
        <f>H86</f>
        <v>5</v>
      </c>
    </row>
    <row r="86" spans="1:8" ht="12.75">
      <c r="A86" s="59">
        <f t="shared" si="0"/>
        <v>71</v>
      </c>
      <c r="B86" s="162" t="s">
        <v>178</v>
      </c>
      <c r="C86" s="167" t="s">
        <v>193</v>
      </c>
      <c r="D86" s="167" t="s">
        <v>194</v>
      </c>
      <c r="E86" s="167" t="s">
        <v>195</v>
      </c>
      <c r="F86" s="168">
        <f>'прил 9 ВЕДОМ 2015'!G43</f>
        <v>5</v>
      </c>
      <c r="G86" s="168">
        <f>'прил 9 ВЕДОМ 2015'!H43</f>
        <v>0</v>
      </c>
      <c r="H86" s="168">
        <f>F86+G86</f>
        <v>5</v>
      </c>
    </row>
    <row r="87" spans="1:8" ht="13.5" thickBot="1">
      <c r="A87" s="262" t="s">
        <v>144</v>
      </c>
      <c r="B87" s="263"/>
      <c r="C87" s="263"/>
      <c r="D87" s="263"/>
      <c r="E87" s="263"/>
      <c r="F87" s="58">
        <f>F63+F58+F16</f>
        <v>4935.38</v>
      </c>
      <c r="G87" s="58">
        <f>G63+G58+G16</f>
        <v>584.8</v>
      </c>
      <c r="H87" s="58">
        <f>H63+H58+H16</f>
        <v>5520.18</v>
      </c>
    </row>
    <row r="88" spans="1:8" ht="12.75">
      <c r="A88" s="31"/>
      <c r="B88" s="31"/>
      <c r="C88" s="32"/>
      <c r="E88" s="31"/>
      <c r="F88" s="165">
        <f>'прил 9 ВЕДОМ 2015'!G114</f>
        <v>4935.38</v>
      </c>
      <c r="G88" s="165">
        <f>'прил 9 ВЕДОМ 2015'!H114</f>
        <v>584.8</v>
      </c>
      <c r="H88" s="165">
        <f>'прил 9 ВЕДОМ 2015'!I114</f>
        <v>5520.18</v>
      </c>
    </row>
    <row r="89" spans="1:8" ht="12.75">
      <c r="A89" s="31"/>
      <c r="B89" s="31"/>
      <c r="C89" s="32"/>
      <c r="E89" s="31"/>
      <c r="F89" s="166">
        <f>F88-F87</f>
        <v>0</v>
      </c>
      <c r="G89" s="166">
        <f>G88-G87</f>
        <v>0</v>
      </c>
      <c r="H89" s="166">
        <f>H88-H87</f>
        <v>0</v>
      </c>
    </row>
    <row r="90" spans="1:5" ht="12.75">
      <c r="A90" s="31"/>
      <c r="B90" s="31"/>
      <c r="C90" s="32"/>
      <c r="E90" s="31"/>
    </row>
    <row r="91" spans="1:5" ht="12.75">
      <c r="A91" s="31"/>
      <c r="B91" s="31"/>
      <c r="C91" s="32"/>
      <c r="E91" s="31"/>
    </row>
    <row r="92" spans="1:5" ht="12.75">
      <c r="A92" s="31"/>
      <c r="B92" s="31"/>
      <c r="C92" s="32"/>
      <c r="E92" s="31"/>
    </row>
    <row r="93" spans="1:5" ht="12.75">
      <c r="A93" s="31"/>
      <c r="B93" s="31"/>
      <c r="C93" s="32"/>
      <c r="E93" s="31"/>
    </row>
    <row r="94" spans="1:5" ht="12.75">
      <c r="A94" s="31"/>
      <c r="B94" s="31"/>
      <c r="C94" s="32"/>
      <c r="E94" s="31"/>
    </row>
    <row r="95" spans="1:5" ht="12.75">
      <c r="A95" s="31"/>
      <c r="B95" s="31"/>
      <c r="C95" s="32"/>
      <c r="E95" s="31"/>
    </row>
    <row r="96" spans="1:5" ht="12.75">
      <c r="A96" s="31"/>
      <c r="B96" s="31"/>
      <c r="C96" s="32"/>
      <c r="E96" s="31"/>
    </row>
    <row r="97" spans="1:5" ht="12.75">
      <c r="A97" s="31"/>
      <c r="B97" s="31"/>
      <c r="C97" s="32"/>
      <c r="E97" s="31"/>
    </row>
    <row r="98" spans="1:5" ht="12.75">
      <c r="A98" s="31"/>
      <c r="B98" s="31"/>
      <c r="C98" s="32"/>
      <c r="E98" s="31"/>
    </row>
    <row r="99" spans="1:8" s="30" customFormat="1" ht="12.75">
      <c r="A99" s="31"/>
      <c r="B99" s="31"/>
      <c r="C99" s="32"/>
      <c r="E99" s="31"/>
      <c r="F99" s="27"/>
      <c r="G99" s="27"/>
      <c r="H99" s="27"/>
    </row>
    <row r="100" spans="1:8" s="30" customFormat="1" ht="12.75">
      <c r="A100" s="31"/>
      <c r="B100" s="31"/>
      <c r="C100" s="32"/>
      <c r="E100" s="31"/>
      <c r="F100" s="27"/>
      <c r="G100" s="27"/>
      <c r="H100" s="27"/>
    </row>
    <row r="101" spans="1:8" s="30" customFormat="1" ht="12.75">
      <c r="A101" s="31"/>
      <c r="B101" s="31"/>
      <c r="C101" s="32"/>
      <c r="E101" s="31"/>
      <c r="F101" s="27"/>
      <c r="G101" s="27"/>
      <c r="H101" s="27"/>
    </row>
    <row r="102" spans="1:8" s="30" customFormat="1" ht="12.75">
      <c r="A102" s="31"/>
      <c r="B102" s="31"/>
      <c r="C102" s="32"/>
      <c r="E102" s="31"/>
      <c r="F102" s="27"/>
      <c r="G102" s="27"/>
      <c r="H102" s="27"/>
    </row>
    <row r="103" spans="1:8" s="30" customFormat="1" ht="12.75">
      <c r="A103" s="31"/>
      <c r="B103" s="31"/>
      <c r="C103" s="32"/>
      <c r="E103" s="31"/>
      <c r="F103" s="27"/>
      <c r="G103" s="27"/>
      <c r="H103" s="27"/>
    </row>
    <row r="104" spans="1:8" s="30" customFormat="1" ht="12.75">
      <c r="A104" s="31"/>
      <c r="B104" s="31"/>
      <c r="C104" s="32"/>
      <c r="E104" s="31"/>
      <c r="F104" s="27"/>
      <c r="G104" s="27"/>
      <c r="H104" s="27"/>
    </row>
    <row r="105" spans="1:8" s="30" customFormat="1" ht="12.75">
      <c r="A105" s="31"/>
      <c r="B105" s="31"/>
      <c r="C105" s="32"/>
      <c r="E105" s="31"/>
      <c r="F105" s="27"/>
      <c r="G105" s="27"/>
      <c r="H105" s="27"/>
    </row>
    <row r="106" spans="1:8" s="30" customFormat="1" ht="12.75">
      <c r="A106" s="31"/>
      <c r="B106" s="31"/>
      <c r="C106" s="32"/>
      <c r="E106" s="31"/>
      <c r="F106" s="27"/>
      <c r="G106" s="27"/>
      <c r="H106" s="27"/>
    </row>
    <row r="107" spans="1:8" s="30" customFormat="1" ht="12.75">
      <c r="A107" s="31"/>
      <c r="B107" s="31"/>
      <c r="C107" s="32"/>
      <c r="E107" s="31"/>
      <c r="F107" s="27"/>
      <c r="G107" s="27"/>
      <c r="H107" s="27"/>
    </row>
    <row r="108" spans="1:8" s="30" customFormat="1" ht="12.75">
      <c r="A108" s="31"/>
      <c r="B108" s="31"/>
      <c r="C108" s="32"/>
      <c r="E108" s="31"/>
      <c r="F108" s="27"/>
      <c r="G108" s="27"/>
      <c r="H108" s="27"/>
    </row>
    <row r="109" spans="1:8" s="30" customFormat="1" ht="12.75">
      <c r="A109" s="31"/>
      <c r="B109" s="31"/>
      <c r="C109" s="32"/>
      <c r="E109" s="31"/>
      <c r="F109" s="27"/>
      <c r="G109" s="27"/>
      <c r="H109" s="27"/>
    </row>
    <row r="110" spans="1:8" s="30" customFormat="1" ht="12.75">
      <c r="A110" s="31"/>
      <c r="B110" s="31"/>
      <c r="C110" s="32"/>
      <c r="E110" s="31"/>
      <c r="F110" s="27"/>
      <c r="G110" s="27"/>
      <c r="H110" s="27"/>
    </row>
    <row r="111" spans="1:8" s="30" customFormat="1" ht="12.75">
      <c r="A111" s="31"/>
      <c r="B111" s="31"/>
      <c r="C111" s="32"/>
      <c r="E111" s="31"/>
      <c r="F111" s="27"/>
      <c r="G111" s="27"/>
      <c r="H111" s="27"/>
    </row>
    <row r="112" spans="1:8" s="30" customFormat="1" ht="12.75">
      <c r="A112" s="31"/>
      <c r="B112" s="31"/>
      <c r="C112" s="32"/>
      <c r="E112" s="31"/>
      <c r="F112" s="27"/>
      <c r="G112" s="27"/>
      <c r="H112" s="27"/>
    </row>
    <row r="113" spans="1:8" s="30" customFormat="1" ht="12.75">
      <c r="A113" s="31"/>
      <c r="B113" s="31"/>
      <c r="C113" s="32"/>
      <c r="E113" s="31"/>
      <c r="F113" s="27"/>
      <c r="G113" s="27"/>
      <c r="H113" s="27"/>
    </row>
    <row r="114" spans="1:8" s="30" customFormat="1" ht="12.75">
      <c r="A114" s="31"/>
      <c r="B114" s="31"/>
      <c r="C114" s="32"/>
      <c r="E114" s="31"/>
      <c r="F114" s="27"/>
      <c r="G114" s="27"/>
      <c r="H114" s="27"/>
    </row>
    <row r="115" spans="1:8" s="30" customFormat="1" ht="12.75">
      <c r="A115" s="31"/>
      <c r="B115" s="31"/>
      <c r="C115" s="32"/>
      <c r="E115" s="31"/>
      <c r="F115" s="27"/>
      <c r="G115" s="27"/>
      <c r="H115" s="27"/>
    </row>
    <row r="116" spans="1:8" s="30" customFormat="1" ht="12.75">
      <c r="A116" s="31"/>
      <c r="B116" s="31"/>
      <c r="C116" s="32"/>
      <c r="E116" s="31"/>
      <c r="F116" s="27"/>
      <c r="G116" s="27"/>
      <c r="H116" s="27"/>
    </row>
    <row r="117" spans="1:8" s="30" customFormat="1" ht="12.75">
      <c r="A117" s="31"/>
      <c r="B117" s="31"/>
      <c r="C117" s="32"/>
      <c r="E117" s="31"/>
      <c r="F117" s="27"/>
      <c r="G117" s="27"/>
      <c r="H117" s="27"/>
    </row>
    <row r="118" spans="1:8" s="30" customFormat="1" ht="12.75">
      <c r="A118" s="31"/>
      <c r="B118" s="31"/>
      <c r="C118" s="32"/>
      <c r="E118" s="31"/>
      <c r="F118" s="27"/>
      <c r="G118" s="27"/>
      <c r="H118" s="27"/>
    </row>
    <row r="119" spans="1:8" s="30" customFormat="1" ht="12.75">
      <c r="A119" s="31"/>
      <c r="B119" s="31"/>
      <c r="C119" s="32"/>
      <c r="E119" s="31"/>
      <c r="F119" s="27"/>
      <c r="G119" s="27"/>
      <c r="H119" s="27"/>
    </row>
    <row r="120" spans="1:8" s="30" customFormat="1" ht="12.75">
      <c r="A120" s="31"/>
      <c r="B120" s="31"/>
      <c r="C120" s="32"/>
      <c r="E120" s="31"/>
      <c r="F120" s="27"/>
      <c r="G120" s="27"/>
      <c r="H120" s="27"/>
    </row>
    <row r="121" spans="1:8" s="30" customFormat="1" ht="12.75">
      <c r="A121" s="31"/>
      <c r="B121" s="31"/>
      <c r="C121" s="32"/>
      <c r="E121" s="31"/>
      <c r="F121" s="27"/>
      <c r="G121" s="27"/>
      <c r="H121" s="27"/>
    </row>
    <row r="122" spans="1:8" s="30" customFormat="1" ht="12.75">
      <c r="A122" s="31"/>
      <c r="B122" s="31"/>
      <c r="C122" s="32"/>
      <c r="E122" s="31"/>
      <c r="F122" s="27"/>
      <c r="G122" s="27"/>
      <c r="H122" s="27"/>
    </row>
    <row r="123" spans="1:8" s="30" customFormat="1" ht="12.75">
      <c r="A123" s="31"/>
      <c r="B123" s="31"/>
      <c r="C123" s="32"/>
      <c r="E123" s="31"/>
      <c r="F123" s="27"/>
      <c r="G123" s="27"/>
      <c r="H123" s="27"/>
    </row>
    <row r="124" spans="1:8" s="30" customFormat="1" ht="12.75">
      <c r="A124" s="31"/>
      <c r="B124" s="31"/>
      <c r="C124" s="32"/>
      <c r="E124" s="31"/>
      <c r="F124" s="27"/>
      <c r="G124" s="27"/>
      <c r="H124" s="27"/>
    </row>
    <row r="125" spans="1:8" s="30" customFormat="1" ht="12.75">
      <c r="A125" s="31"/>
      <c r="B125" s="31"/>
      <c r="C125" s="32"/>
      <c r="E125" s="31"/>
      <c r="F125" s="27"/>
      <c r="G125" s="27"/>
      <c r="H125" s="27"/>
    </row>
    <row r="126" spans="1:8" s="30" customFormat="1" ht="12.75">
      <c r="A126" s="31"/>
      <c r="B126" s="31"/>
      <c r="C126" s="32"/>
      <c r="E126" s="31"/>
      <c r="F126" s="27"/>
      <c r="G126" s="27"/>
      <c r="H126" s="27"/>
    </row>
    <row r="127" spans="1:8" s="30" customFormat="1" ht="12.75">
      <c r="A127" s="31"/>
      <c r="B127" s="31"/>
      <c r="C127" s="32"/>
      <c r="E127" s="31"/>
      <c r="F127" s="27"/>
      <c r="G127" s="27"/>
      <c r="H127" s="27"/>
    </row>
    <row r="128" spans="1:8" s="30" customFormat="1" ht="12.75">
      <c r="A128" s="31"/>
      <c r="B128" s="31"/>
      <c r="C128" s="32"/>
      <c r="E128" s="31"/>
      <c r="F128" s="27"/>
      <c r="G128" s="27"/>
      <c r="H128" s="27"/>
    </row>
    <row r="129" spans="1:8" s="30" customFormat="1" ht="12.75">
      <c r="A129" s="31"/>
      <c r="B129" s="31"/>
      <c r="C129" s="32"/>
      <c r="E129" s="31"/>
      <c r="F129" s="27"/>
      <c r="G129" s="27"/>
      <c r="H129" s="27"/>
    </row>
    <row r="130" spans="1:8" s="30" customFormat="1" ht="12.75">
      <c r="A130" s="31"/>
      <c r="B130" s="31"/>
      <c r="C130" s="32"/>
      <c r="E130" s="31"/>
      <c r="F130" s="27"/>
      <c r="G130" s="27"/>
      <c r="H130" s="27"/>
    </row>
    <row r="131" spans="1:8" s="30" customFormat="1" ht="12.75">
      <c r="A131" s="31"/>
      <c r="B131" s="31"/>
      <c r="C131" s="32"/>
      <c r="E131" s="31"/>
      <c r="F131" s="27"/>
      <c r="G131" s="27"/>
      <c r="H131" s="27"/>
    </row>
    <row r="132" spans="1:8" s="30" customFormat="1" ht="12.75">
      <c r="A132" s="31"/>
      <c r="B132" s="31"/>
      <c r="C132" s="32"/>
      <c r="E132" s="31"/>
      <c r="F132" s="27"/>
      <c r="G132" s="27"/>
      <c r="H132" s="27"/>
    </row>
    <row r="133" spans="1:8" s="30" customFormat="1" ht="12.75">
      <c r="A133" s="31"/>
      <c r="B133" s="31"/>
      <c r="C133" s="32"/>
      <c r="E133" s="31"/>
      <c r="F133" s="27"/>
      <c r="G133" s="27"/>
      <c r="H133" s="27"/>
    </row>
    <row r="134" spans="1:8" s="30" customFormat="1" ht="12.75">
      <c r="A134" s="31"/>
      <c r="B134" s="31"/>
      <c r="C134" s="32"/>
      <c r="E134" s="31"/>
      <c r="F134" s="27"/>
      <c r="G134" s="27"/>
      <c r="H134" s="27"/>
    </row>
    <row r="135" spans="1:8" s="30" customFormat="1" ht="12.75">
      <c r="A135" s="31"/>
      <c r="B135" s="31"/>
      <c r="C135" s="32"/>
      <c r="E135" s="31"/>
      <c r="F135" s="27"/>
      <c r="G135" s="27"/>
      <c r="H135" s="27"/>
    </row>
    <row r="136" spans="1:8" s="30" customFormat="1" ht="12.75">
      <c r="A136" s="31"/>
      <c r="B136" s="31"/>
      <c r="C136" s="32"/>
      <c r="E136" s="31"/>
      <c r="F136" s="27"/>
      <c r="G136" s="27"/>
      <c r="H136" s="27"/>
    </row>
    <row r="137" spans="1:8" s="30" customFormat="1" ht="12.75">
      <c r="A137" s="31"/>
      <c r="B137" s="31"/>
      <c r="C137" s="32"/>
      <c r="E137" s="31"/>
      <c r="F137" s="27"/>
      <c r="G137" s="27"/>
      <c r="H137" s="27"/>
    </row>
    <row r="138" spans="1:8" s="30" customFormat="1" ht="12.75">
      <c r="A138" s="31"/>
      <c r="B138" s="31"/>
      <c r="C138" s="32"/>
      <c r="E138" s="31"/>
      <c r="F138" s="27"/>
      <c r="G138" s="27"/>
      <c r="H138" s="27"/>
    </row>
    <row r="139" spans="1:8" s="30" customFormat="1" ht="12.75">
      <c r="A139" s="31"/>
      <c r="B139" s="31"/>
      <c r="C139" s="32"/>
      <c r="E139" s="31"/>
      <c r="F139" s="27"/>
      <c r="G139" s="27"/>
      <c r="H139" s="27"/>
    </row>
    <row r="140" spans="1:8" s="30" customFormat="1" ht="12.75">
      <c r="A140" s="31"/>
      <c r="B140" s="31"/>
      <c r="C140" s="32"/>
      <c r="E140" s="31"/>
      <c r="F140" s="27"/>
      <c r="G140" s="27"/>
      <c r="H140" s="27"/>
    </row>
    <row r="141" spans="1:8" s="30" customFormat="1" ht="12.75">
      <c r="A141" s="31"/>
      <c r="B141" s="31"/>
      <c r="C141" s="32"/>
      <c r="E141" s="31"/>
      <c r="F141" s="27"/>
      <c r="G141" s="27"/>
      <c r="H141" s="27"/>
    </row>
    <row r="142" spans="1:8" s="30" customFormat="1" ht="12.75">
      <c r="A142" s="31"/>
      <c r="B142" s="31"/>
      <c r="C142" s="32"/>
      <c r="E142" s="31"/>
      <c r="F142" s="27"/>
      <c r="G142" s="27"/>
      <c r="H142" s="27"/>
    </row>
    <row r="143" spans="1:8" s="30" customFormat="1" ht="12.75">
      <c r="A143" s="31"/>
      <c r="B143" s="31"/>
      <c r="C143" s="32"/>
      <c r="E143" s="31"/>
      <c r="F143" s="27"/>
      <c r="G143" s="27"/>
      <c r="H143" s="27"/>
    </row>
    <row r="144" spans="1:8" s="30" customFormat="1" ht="12.75">
      <c r="A144" s="31"/>
      <c r="B144" s="31"/>
      <c r="C144" s="32"/>
      <c r="E144" s="31"/>
      <c r="F144" s="27"/>
      <c r="G144" s="27"/>
      <c r="H144" s="27"/>
    </row>
    <row r="145" spans="1:8" s="30" customFormat="1" ht="12.75">
      <c r="A145" s="31"/>
      <c r="B145" s="31"/>
      <c r="C145" s="32"/>
      <c r="E145" s="31"/>
      <c r="F145" s="27"/>
      <c r="G145" s="27"/>
      <c r="H145" s="27"/>
    </row>
    <row r="146" spans="1:8" s="30" customFormat="1" ht="12.75">
      <c r="A146" s="31"/>
      <c r="B146" s="31"/>
      <c r="C146" s="32"/>
      <c r="E146" s="31"/>
      <c r="F146" s="27"/>
      <c r="G146" s="27"/>
      <c r="H146" s="27"/>
    </row>
    <row r="147" spans="1:8" s="30" customFormat="1" ht="12.75">
      <c r="A147" s="31"/>
      <c r="B147" s="31"/>
      <c r="C147" s="32"/>
      <c r="E147" s="31"/>
      <c r="F147" s="27"/>
      <c r="G147" s="27"/>
      <c r="H147" s="27"/>
    </row>
    <row r="148" spans="1:8" s="30" customFormat="1" ht="12.75">
      <c r="A148" s="31"/>
      <c r="B148" s="31"/>
      <c r="C148" s="32"/>
      <c r="E148" s="31"/>
      <c r="F148" s="27"/>
      <c r="G148" s="27"/>
      <c r="H148" s="27"/>
    </row>
    <row r="149" spans="1:8" s="30" customFormat="1" ht="12.75">
      <c r="A149" s="31"/>
      <c r="B149" s="31"/>
      <c r="C149" s="32"/>
      <c r="E149" s="31"/>
      <c r="F149" s="27"/>
      <c r="G149" s="27"/>
      <c r="H149" s="27"/>
    </row>
    <row r="150" spans="1:8" s="30" customFormat="1" ht="12.75">
      <c r="A150" s="31"/>
      <c r="B150" s="31"/>
      <c r="C150" s="32"/>
      <c r="E150" s="31"/>
      <c r="F150" s="27"/>
      <c r="G150" s="27"/>
      <c r="H150" s="27"/>
    </row>
    <row r="151" spans="1:8" s="30" customFormat="1" ht="12.75">
      <c r="A151" s="31"/>
      <c r="B151" s="31"/>
      <c r="C151" s="32"/>
      <c r="E151" s="31"/>
      <c r="F151" s="27"/>
      <c r="G151" s="27"/>
      <c r="H151" s="27"/>
    </row>
    <row r="152" spans="1:8" s="30" customFormat="1" ht="12.75">
      <c r="A152" s="31"/>
      <c r="B152" s="31"/>
      <c r="C152" s="32"/>
      <c r="E152" s="31"/>
      <c r="F152" s="27"/>
      <c r="G152" s="27"/>
      <c r="H152" s="27"/>
    </row>
    <row r="153" spans="1:8" s="30" customFormat="1" ht="12.75">
      <c r="A153" s="31"/>
      <c r="B153" s="31"/>
      <c r="C153" s="32"/>
      <c r="E153" s="31"/>
      <c r="F153" s="27"/>
      <c r="G153" s="27"/>
      <c r="H153" s="27"/>
    </row>
    <row r="154" spans="1:8" s="30" customFormat="1" ht="12.75">
      <c r="A154" s="31"/>
      <c r="B154" s="31"/>
      <c r="C154" s="32"/>
      <c r="E154" s="31"/>
      <c r="F154" s="27"/>
      <c r="G154" s="27"/>
      <c r="H154" s="27"/>
    </row>
    <row r="155" spans="1:8" s="30" customFormat="1" ht="12.75">
      <c r="A155" s="31"/>
      <c r="B155" s="31"/>
      <c r="C155" s="32"/>
      <c r="E155" s="31"/>
      <c r="F155" s="27"/>
      <c r="G155" s="27"/>
      <c r="H155" s="27"/>
    </row>
    <row r="156" spans="1:8" s="30" customFormat="1" ht="12.75">
      <c r="A156" s="31"/>
      <c r="B156" s="31"/>
      <c r="C156" s="32"/>
      <c r="E156" s="31"/>
      <c r="F156" s="27"/>
      <c r="G156" s="27"/>
      <c r="H156" s="27"/>
    </row>
    <row r="157" spans="1:8" s="30" customFormat="1" ht="12.75">
      <c r="A157" s="31"/>
      <c r="B157" s="31"/>
      <c r="C157" s="32"/>
      <c r="E157" s="31"/>
      <c r="F157" s="27"/>
      <c r="G157" s="27"/>
      <c r="H157" s="27"/>
    </row>
    <row r="158" spans="1:8" s="30" customFormat="1" ht="12.75">
      <c r="A158" s="31"/>
      <c r="B158" s="31"/>
      <c r="C158" s="32"/>
      <c r="E158" s="31"/>
      <c r="F158" s="27"/>
      <c r="G158" s="27"/>
      <c r="H158" s="27"/>
    </row>
    <row r="159" spans="1:8" s="30" customFormat="1" ht="12.75">
      <c r="A159" s="31"/>
      <c r="B159" s="31"/>
      <c r="C159" s="32"/>
      <c r="E159" s="31"/>
      <c r="F159" s="27"/>
      <c r="G159" s="27"/>
      <c r="H159" s="27"/>
    </row>
    <row r="160" spans="1:8" s="30" customFormat="1" ht="12.75">
      <c r="A160" s="31"/>
      <c r="B160" s="31"/>
      <c r="C160" s="32"/>
      <c r="E160" s="31"/>
      <c r="F160" s="27"/>
      <c r="G160" s="27"/>
      <c r="H160" s="27"/>
    </row>
    <row r="161" spans="1:8" s="30" customFormat="1" ht="12.75">
      <c r="A161" s="31"/>
      <c r="B161" s="31"/>
      <c r="C161" s="32"/>
      <c r="E161" s="31"/>
      <c r="F161" s="27"/>
      <c r="G161" s="27"/>
      <c r="H161" s="27"/>
    </row>
    <row r="162" spans="1:8" s="30" customFormat="1" ht="12.75">
      <c r="A162" s="31"/>
      <c r="B162" s="31"/>
      <c r="C162" s="32"/>
      <c r="E162" s="31"/>
      <c r="F162" s="27"/>
      <c r="G162" s="27"/>
      <c r="H162" s="27"/>
    </row>
    <row r="163" spans="1:8" s="30" customFormat="1" ht="12.75">
      <c r="A163" s="31"/>
      <c r="B163" s="31"/>
      <c r="C163" s="32"/>
      <c r="E163" s="31"/>
      <c r="F163" s="27"/>
      <c r="G163" s="27"/>
      <c r="H163" s="27"/>
    </row>
    <row r="164" spans="1:8" s="30" customFormat="1" ht="12.75">
      <c r="A164" s="31"/>
      <c r="B164" s="31"/>
      <c r="C164" s="32"/>
      <c r="E164" s="31"/>
      <c r="F164" s="27"/>
      <c r="G164" s="27"/>
      <c r="H164" s="27"/>
    </row>
    <row r="165" spans="1:8" s="30" customFormat="1" ht="12.75">
      <c r="A165" s="31"/>
      <c r="B165" s="31"/>
      <c r="C165" s="32"/>
      <c r="E165" s="31"/>
      <c r="F165" s="27"/>
      <c r="G165" s="27"/>
      <c r="H165" s="27"/>
    </row>
    <row r="166" spans="1:8" s="30" customFormat="1" ht="12.75">
      <c r="A166" s="31"/>
      <c r="B166" s="31"/>
      <c r="C166" s="32"/>
      <c r="E166" s="31"/>
      <c r="F166" s="27"/>
      <c r="G166" s="27"/>
      <c r="H166" s="27"/>
    </row>
    <row r="167" spans="1:8" s="30" customFormat="1" ht="12.75">
      <c r="A167" s="31"/>
      <c r="B167" s="31"/>
      <c r="C167" s="32"/>
      <c r="E167" s="31"/>
      <c r="F167" s="27"/>
      <c r="G167" s="27"/>
      <c r="H167" s="27"/>
    </row>
  </sheetData>
  <sheetProtection/>
  <mergeCells count="20">
    <mergeCell ref="A87:E87"/>
    <mergeCell ref="A13:A14"/>
    <mergeCell ref="E5:H5"/>
    <mergeCell ref="C10:F10"/>
    <mergeCell ref="A11:F11"/>
    <mergeCell ref="B13:B14"/>
    <mergeCell ref="C13:C14"/>
    <mergeCell ref="D13:D14"/>
    <mergeCell ref="E13:E14"/>
    <mergeCell ref="F13:F14"/>
    <mergeCell ref="G13:G14"/>
    <mergeCell ref="H13:H14"/>
    <mergeCell ref="E1:H1"/>
    <mergeCell ref="E2:H2"/>
    <mergeCell ref="E3:H3"/>
    <mergeCell ref="E4:H4"/>
    <mergeCell ref="E6:H6"/>
    <mergeCell ref="E7:H7"/>
    <mergeCell ref="E8:H8"/>
    <mergeCell ref="E9:H9"/>
  </mergeCells>
  <conditionalFormatting sqref="F11:H13 A16:A86 F89:H65536">
    <cfRule type="cellIs" priority="2" dxfId="3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85" r:id="rId1"/>
  <rowBreaks count="3" manualBreakCount="3">
    <brk id="31" max="7" man="1"/>
    <brk id="51" max="7" man="1"/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11</cp:lastModifiedBy>
  <cp:lastPrinted>2015-03-02T06:09:04Z</cp:lastPrinted>
  <dcterms:created xsi:type="dcterms:W3CDTF">2009-12-22T09:13:20Z</dcterms:created>
  <dcterms:modified xsi:type="dcterms:W3CDTF">2015-03-31T14:47:00Z</dcterms:modified>
  <cp:category/>
  <cp:version/>
  <cp:contentType/>
  <cp:contentStatus/>
</cp:coreProperties>
</file>