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4 год" sheetId="1" r:id="rId1"/>
  </sheets>
  <definedNames>
    <definedName name="APPT" localSheetId="0">'2014 год'!#REF!</definedName>
    <definedName name="FIO" localSheetId="0">'2014 год'!#REF!</definedName>
    <definedName name="SIGN" localSheetId="0">'2014 год'!$A$13:$J$13</definedName>
  </definedNames>
  <calcPr fullCalcOnLoad="1"/>
</workbook>
</file>

<file path=xl/sharedStrings.xml><?xml version="1.0" encoding="utf-8"?>
<sst xmlns="http://schemas.openxmlformats.org/spreadsheetml/2006/main" count="319" uniqueCount="87">
  <si>
    <t>Гл. администратор</t>
  </si>
  <si>
    <t>КВД</t>
  </si>
  <si>
    <t>КОСГУ</t>
  </si>
  <si>
    <t>182</t>
  </si>
  <si>
    <t>1.1.0</t>
  </si>
  <si>
    <t>1.01.02.02.0.01.1.000</t>
  </si>
  <si>
    <t>1.01.02.03.0.01.1.000</t>
  </si>
  <si>
    <t>1.06.01.03.0.10.1.000</t>
  </si>
  <si>
    <t>1.06.06.01.3.10.1.000</t>
  </si>
  <si>
    <t>1.06.06.02.3.10.1.000</t>
  </si>
  <si>
    <t>021</t>
  </si>
  <si>
    <t>1.08.04.02.0.01.1.000</t>
  </si>
  <si>
    <t>009</t>
  </si>
  <si>
    <t>1.11.05.01.3.10.0.021</t>
  </si>
  <si>
    <t>1.2.0</t>
  </si>
  <si>
    <t>1.14.06.01.3.10.0.021</t>
  </si>
  <si>
    <t>4.3.0</t>
  </si>
  <si>
    <t>2.02.01.00.1.10.0.000</t>
  </si>
  <si>
    <t>1.5.1</t>
  </si>
  <si>
    <t>2.02.03.01.5.10.0.000</t>
  </si>
  <si>
    <t>2.02.04.01.4.10.0.000</t>
  </si>
  <si>
    <t>2.02.04.99.9.10.0.000</t>
  </si>
  <si>
    <t>руб.</t>
  </si>
  <si>
    <t>%</t>
  </si>
  <si>
    <t>Разъезженского сельсовета</t>
  </si>
  <si>
    <t xml:space="preserve">Оценка ожидаемого исполнение бюджета </t>
  </si>
  <si>
    <t>доходы</t>
  </si>
  <si>
    <t>0102</t>
  </si>
  <si>
    <t>211</t>
  </si>
  <si>
    <t>213</t>
  </si>
  <si>
    <t>0104</t>
  </si>
  <si>
    <t>212</t>
  </si>
  <si>
    <t>221</t>
  </si>
  <si>
    <t>222</t>
  </si>
  <si>
    <t>223</t>
  </si>
  <si>
    <t>225</t>
  </si>
  <si>
    <t>226</t>
  </si>
  <si>
    <t>290</t>
  </si>
  <si>
    <t>340</t>
  </si>
  <si>
    <t>251</t>
  </si>
  <si>
    <t>0111</t>
  </si>
  <si>
    <t>0203</t>
  </si>
  <si>
    <t>0310</t>
  </si>
  <si>
    <t>0409</t>
  </si>
  <si>
    <t>0503</t>
  </si>
  <si>
    <t>0801</t>
  </si>
  <si>
    <t>241</t>
  </si>
  <si>
    <t>0909</t>
  </si>
  <si>
    <t>расходы</t>
  </si>
  <si>
    <t>Итого доходов</t>
  </si>
  <si>
    <t>Итого расходов</t>
  </si>
  <si>
    <t>Бюджетные назначения 2014 год</t>
  </si>
  <si>
    <t>Исполнено на 01.11.2014</t>
  </si>
  <si>
    <t>ожидаемое  исполнение в 2014 году</t>
  </si>
  <si>
    <t>на 2014 год</t>
  </si>
  <si>
    <t>1.01.02.01.1.01.1.000</t>
  </si>
  <si>
    <t>100</t>
  </si>
  <si>
    <t>1.03.02.23.0.01.1.000</t>
  </si>
  <si>
    <t>1.03.02.24.0.01.1.000</t>
  </si>
  <si>
    <t>1.03.02.25.0.01.1.000</t>
  </si>
  <si>
    <t>1.03.02.26.0.01.1.000</t>
  </si>
  <si>
    <t>1.05.03.01.0.01.1.000</t>
  </si>
  <si>
    <t>7618021</t>
  </si>
  <si>
    <t>121</t>
  </si>
  <si>
    <t>4937423</t>
  </si>
  <si>
    <t>244</t>
  </si>
  <si>
    <t>4939423</t>
  </si>
  <si>
    <t>7617514</t>
  </si>
  <si>
    <t>122</t>
  </si>
  <si>
    <t>7618027</t>
  </si>
  <si>
    <t>7618029</t>
  </si>
  <si>
    <t>540</t>
  </si>
  <si>
    <t>7618112</t>
  </si>
  <si>
    <t>870</t>
  </si>
  <si>
    <t>7615118</t>
  </si>
  <si>
    <t>4938348</t>
  </si>
  <si>
    <t>4927508</t>
  </si>
  <si>
    <t>4928342</t>
  </si>
  <si>
    <t>4929508</t>
  </si>
  <si>
    <t>4918340</t>
  </si>
  <si>
    <t>4918493</t>
  </si>
  <si>
    <t>612</t>
  </si>
  <si>
    <t>5021021</t>
  </si>
  <si>
    <t>611</t>
  </si>
  <si>
    <t>5098061</t>
  </si>
  <si>
    <t>4937555</t>
  </si>
  <si>
    <t>4939555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</si>
</sst>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4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1" xfId="0" applyNumberFormat="1" applyFont="1" applyBorder="1" applyAlignment="1">
      <alignment horizontal="right" vertical="center" wrapText="1"/>
    </xf>
    <xf numFmtId="4" fontId="22" fillId="0" borderId="12" xfId="0" applyNumberFormat="1" applyFont="1" applyBorder="1" applyAlignment="1">
      <alignment horizontal="righ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4" fontId="22" fillId="0" borderId="14" xfId="0" applyNumberFormat="1" applyFont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/>
    </xf>
    <xf numFmtId="0" fontId="22" fillId="0" borderId="0" xfId="0" applyFont="1" applyAlignment="1">
      <alignment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6" xfId="0" applyNumberFormat="1" applyFont="1" applyBorder="1" applyAlignment="1">
      <alignment horizontal="right" vertical="center" wrapText="1"/>
    </xf>
    <xf numFmtId="4" fontId="22" fillId="0" borderId="26" xfId="0" applyNumberFormat="1" applyFont="1" applyBorder="1" applyAlignment="1">
      <alignment horizontal="right" vertical="center" wrapText="1"/>
    </xf>
    <xf numFmtId="4" fontId="22" fillId="0" borderId="27" xfId="0" applyNumberFormat="1" applyFont="1" applyBorder="1" applyAlignment="1">
      <alignment horizontal="right" vertical="center" wrapText="1"/>
    </xf>
    <xf numFmtId="49" fontId="22" fillId="0" borderId="12" xfId="0" applyFont="1" applyBorder="1" applyAlignment="1" applyProtection="1">
      <alignment horizontal="center" vertical="center" wrapText="1"/>
      <protection/>
    </xf>
    <xf numFmtId="49" fontId="22" fillId="0" borderId="28" xfId="0" applyFont="1" applyBorder="1" applyAlignment="1" applyProtection="1">
      <alignment horizontal="center" vertical="center" wrapText="1"/>
      <protection/>
    </xf>
    <xf numFmtId="49" fontId="22" fillId="0" borderId="29" xfId="0" applyFont="1" applyBorder="1" applyAlignment="1" applyProtection="1">
      <alignment horizontal="center" vertical="center" wrapText="1"/>
      <protection/>
    </xf>
    <xf numFmtId="49" fontId="22" fillId="0" borderId="30" xfId="0" applyFont="1" applyBorder="1" applyAlignment="1" applyProtection="1">
      <alignment horizontal="center" vertical="center" wrapText="1"/>
      <protection/>
    </xf>
    <xf numFmtId="4" fontId="22" fillId="0" borderId="12" xfId="0" applyFont="1" applyBorder="1" applyAlignment="1" applyProtection="1">
      <alignment horizontal="right" vertical="center" wrapText="1"/>
      <protection/>
    </xf>
    <xf numFmtId="49" fontId="22" fillId="0" borderId="31" xfId="0" applyFont="1" applyBorder="1" applyAlignment="1" applyProtection="1">
      <alignment horizontal="center" vertical="center" wrapText="1"/>
      <protection/>
    </xf>
    <xf numFmtId="49" fontId="22" fillId="0" borderId="32" xfId="0" applyFont="1" applyBorder="1" applyAlignment="1" applyProtection="1">
      <alignment horizontal="center" vertical="center" wrapText="1"/>
      <protection/>
    </xf>
    <xf numFmtId="49" fontId="22" fillId="0" borderId="33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vertical="top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6" xfId="0" applyFont="1" applyBorder="1" applyAlignment="1" applyProtection="1">
      <alignment horizontal="center" vertical="center" wrapText="1"/>
      <protection/>
    </xf>
    <xf numFmtId="49" fontId="1" fillId="0" borderId="17" xfId="0" applyFont="1" applyBorder="1" applyAlignment="1" applyProtection="1">
      <alignment horizontal="center" vertical="center" wrapText="1"/>
      <protection/>
    </xf>
    <xf numFmtId="4" fontId="1" fillId="0" borderId="17" xfId="0" applyFont="1" applyBorder="1" applyAlignment="1" applyProtection="1">
      <alignment horizontal="right" vertical="center" wrapText="1"/>
      <protection/>
    </xf>
    <xf numFmtId="0" fontId="22" fillId="0" borderId="0" xfId="0" applyFont="1" applyAlignment="1">
      <alignment horizontal="center" vertical="center"/>
    </xf>
    <xf numFmtId="4" fontId="1" fillId="0" borderId="47" xfId="0" applyNumberFormat="1" applyFont="1" applyBorder="1" applyAlignment="1">
      <alignment horizontal="right" vertical="center" wrapText="1"/>
    </xf>
    <xf numFmtId="4" fontId="1" fillId="0" borderId="48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9" fontId="22" fillId="0" borderId="10" xfId="0" applyFont="1" applyBorder="1" applyAlignment="1" applyProtection="1">
      <alignment horizontal="center" vertical="center" wrapText="1"/>
      <protection/>
    </xf>
    <xf numFmtId="4" fontId="22" fillId="0" borderId="10" xfId="0" applyFont="1" applyBorder="1" applyAlignment="1" applyProtection="1">
      <alignment horizontal="right" vertical="center" wrapText="1"/>
      <protection/>
    </xf>
    <xf numFmtId="0" fontId="22" fillId="0" borderId="4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showGridLines="0" tabSelected="1" workbookViewId="0" topLeftCell="A1">
      <selection activeCell="D96" sqref="D96"/>
    </sheetView>
  </sheetViews>
  <sheetFormatPr defaultColWidth="9.140625" defaultRowHeight="12.75" customHeight="1"/>
  <cols>
    <col min="1" max="1" width="6.7109375" style="9" customWidth="1"/>
    <col min="2" max="2" width="12.421875" style="9" customWidth="1"/>
    <col min="3" max="3" width="12.00390625" style="9" customWidth="1"/>
    <col min="4" max="4" width="8.140625" style="9" customWidth="1"/>
    <col min="5" max="5" width="7.8515625" style="9" customWidth="1"/>
    <col min="6" max="6" width="15.421875" style="9" customWidth="1"/>
    <col min="7" max="7" width="12.8515625" style="9" customWidth="1"/>
    <col min="8" max="8" width="11.7109375" style="9" customWidth="1"/>
    <col min="9" max="9" width="13.140625" style="9" bestFit="1" customWidth="1"/>
    <col min="10" max="10" width="11.7109375" style="9" customWidth="1"/>
    <col min="11" max="16384" width="9.140625" style="9" customWidth="1"/>
  </cols>
  <sheetData>
    <row r="1" spans="1:12" ht="18" customHeight="1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1"/>
    </row>
    <row r="2" spans="1:12" ht="16.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1"/>
      <c r="L2" s="1"/>
    </row>
    <row r="3" spans="1:10" ht="16.5" customHeight="1">
      <c r="A3" s="56" t="s">
        <v>54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9.75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5" customHeight="1">
      <c r="A5" s="57" t="s">
        <v>26</v>
      </c>
      <c r="B5" s="57"/>
      <c r="C5" s="57"/>
      <c r="D5" s="57"/>
      <c r="E5" s="57"/>
      <c r="F5" s="57"/>
      <c r="G5" s="57"/>
      <c r="H5" s="57"/>
      <c r="I5" s="57"/>
      <c r="J5" s="57"/>
    </row>
    <row r="6" spans="1:12" ht="7.5" customHeight="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0" ht="42" customHeight="1">
      <c r="A7" s="32" t="s">
        <v>0</v>
      </c>
      <c r="B7" s="33" t="s">
        <v>1</v>
      </c>
      <c r="C7" s="34"/>
      <c r="D7" s="35"/>
      <c r="E7" s="36" t="s">
        <v>2</v>
      </c>
      <c r="F7" s="36" t="s">
        <v>51</v>
      </c>
      <c r="G7" s="36" t="s">
        <v>52</v>
      </c>
      <c r="H7" s="36"/>
      <c r="I7" s="36" t="s">
        <v>53</v>
      </c>
      <c r="J7" s="37"/>
    </row>
    <row r="8" spans="1:10" ht="15.75" thickBot="1">
      <c r="A8" s="38"/>
      <c r="B8" s="39"/>
      <c r="C8" s="40"/>
      <c r="D8" s="41"/>
      <c r="E8" s="42"/>
      <c r="F8" s="42"/>
      <c r="G8" s="43" t="s">
        <v>22</v>
      </c>
      <c r="H8" s="43" t="s">
        <v>23</v>
      </c>
      <c r="I8" s="43" t="s">
        <v>22</v>
      </c>
      <c r="J8" s="44" t="s">
        <v>23</v>
      </c>
    </row>
    <row r="9" spans="1:10" ht="18" customHeight="1">
      <c r="A9" s="23" t="s">
        <v>3</v>
      </c>
      <c r="B9" s="24" t="s">
        <v>55</v>
      </c>
      <c r="C9" s="25"/>
      <c r="D9" s="26"/>
      <c r="E9" s="23" t="s">
        <v>4</v>
      </c>
      <c r="F9" s="27">
        <v>269040</v>
      </c>
      <c r="G9" s="27">
        <f>200736.37+6362.84</f>
        <v>207099.21</v>
      </c>
      <c r="H9" s="4">
        <f aca="true" t="shared" si="0" ref="H9:H27">G9*100/F9</f>
        <v>76.97710749330955</v>
      </c>
      <c r="I9" s="27">
        <v>269040</v>
      </c>
      <c r="J9" s="5">
        <f aca="true" t="shared" si="1" ref="J9:J27">I9*100/F9</f>
        <v>100</v>
      </c>
    </row>
    <row r="10" spans="1:10" ht="18" customHeight="1">
      <c r="A10" s="23" t="s">
        <v>3</v>
      </c>
      <c r="B10" s="24" t="s">
        <v>5</v>
      </c>
      <c r="C10" s="25"/>
      <c r="D10" s="26"/>
      <c r="E10" s="23" t="s">
        <v>4</v>
      </c>
      <c r="F10" s="27">
        <v>100</v>
      </c>
      <c r="G10" s="27">
        <v>-4.35</v>
      </c>
      <c r="H10" s="4">
        <f t="shared" si="0"/>
        <v>-4.35</v>
      </c>
      <c r="I10" s="27">
        <v>100</v>
      </c>
      <c r="J10" s="5">
        <f t="shared" si="1"/>
        <v>100</v>
      </c>
    </row>
    <row r="11" spans="1:10" ht="18" customHeight="1">
      <c r="A11" s="23" t="s">
        <v>3</v>
      </c>
      <c r="B11" s="24" t="s">
        <v>6</v>
      </c>
      <c r="C11" s="25"/>
      <c r="D11" s="26"/>
      <c r="E11" s="23" t="s">
        <v>4</v>
      </c>
      <c r="F11" s="27">
        <v>8000</v>
      </c>
      <c r="G11" s="27">
        <v>1376</v>
      </c>
      <c r="H11" s="4">
        <f t="shared" si="0"/>
        <v>17.2</v>
      </c>
      <c r="I11" s="27">
        <v>8000</v>
      </c>
      <c r="J11" s="5">
        <f t="shared" si="1"/>
        <v>100</v>
      </c>
    </row>
    <row r="12" spans="1:10" ht="18" customHeight="1">
      <c r="A12" s="23" t="s">
        <v>56</v>
      </c>
      <c r="B12" s="24" t="s">
        <v>57</v>
      </c>
      <c r="C12" s="25"/>
      <c r="D12" s="26"/>
      <c r="E12" s="23" t="s">
        <v>4</v>
      </c>
      <c r="F12" s="27">
        <v>42440</v>
      </c>
      <c r="G12" s="27">
        <v>27069.05</v>
      </c>
      <c r="H12" s="4">
        <f t="shared" si="0"/>
        <v>63.781927426955704</v>
      </c>
      <c r="I12" s="27">
        <v>42440</v>
      </c>
      <c r="J12" s="5">
        <f t="shared" si="1"/>
        <v>100</v>
      </c>
    </row>
    <row r="13" spans="1:10" ht="18" customHeight="1">
      <c r="A13" s="23" t="s">
        <v>56</v>
      </c>
      <c r="B13" s="24" t="s">
        <v>58</v>
      </c>
      <c r="C13" s="25"/>
      <c r="D13" s="26"/>
      <c r="E13" s="23" t="s">
        <v>4</v>
      </c>
      <c r="F13" s="27">
        <v>880</v>
      </c>
      <c r="G13" s="27">
        <v>595.19</v>
      </c>
      <c r="H13" s="4">
        <f t="shared" si="0"/>
        <v>67.63522727272728</v>
      </c>
      <c r="I13" s="27">
        <v>880</v>
      </c>
      <c r="J13" s="5">
        <f t="shared" si="1"/>
        <v>100</v>
      </c>
    </row>
    <row r="14" spans="1:10" ht="18" customHeight="1">
      <c r="A14" s="23" t="s">
        <v>56</v>
      </c>
      <c r="B14" s="24" t="s">
        <v>59</v>
      </c>
      <c r="C14" s="25"/>
      <c r="D14" s="26"/>
      <c r="E14" s="23" t="s">
        <v>4</v>
      </c>
      <c r="F14" s="27">
        <v>68710</v>
      </c>
      <c r="G14" s="27">
        <v>45059.5</v>
      </c>
      <c r="H14" s="4">
        <f t="shared" si="0"/>
        <v>65.57924610682579</v>
      </c>
      <c r="I14" s="27">
        <v>68710</v>
      </c>
      <c r="J14" s="5">
        <f t="shared" si="1"/>
        <v>100</v>
      </c>
    </row>
    <row r="15" spans="1:10" ht="18" customHeight="1">
      <c r="A15" s="23" t="s">
        <v>56</v>
      </c>
      <c r="B15" s="24" t="s">
        <v>60</v>
      </c>
      <c r="C15" s="25"/>
      <c r="D15" s="26"/>
      <c r="E15" s="23" t="s">
        <v>4</v>
      </c>
      <c r="F15" s="27">
        <v>3920</v>
      </c>
      <c r="G15" s="27">
        <v>-1628.04</v>
      </c>
      <c r="H15" s="4">
        <f t="shared" si="0"/>
        <v>-41.53163265306122</v>
      </c>
      <c r="I15" s="27">
        <v>3920</v>
      </c>
      <c r="J15" s="5">
        <f t="shared" si="1"/>
        <v>100</v>
      </c>
    </row>
    <row r="16" spans="1:10" ht="18" customHeight="1">
      <c r="A16" s="23" t="s">
        <v>3</v>
      </c>
      <c r="B16" s="24" t="s">
        <v>61</v>
      </c>
      <c r="C16" s="25"/>
      <c r="D16" s="26"/>
      <c r="E16" s="23" t="s">
        <v>4</v>
      </c>
      <c r="F16" s="27">
        <v>5000</v>
      </c>
      <c r="G16" s="27">
        <f>3940+1039.29</f>
        <v>4979.29</v>
      </c>
      <c r="H16" s="4">
        <f t="shared" si="0"/>
        <v>99.5858</v>
      </c>
      <c r="I16" s="27">
        <v>5000</v>
      </c>
      <c r="J16" s="5">
        <f t="shared" si="1"/>
        <v>100</v>
      </c>
    </row>
    <row r="17" spans="1:10" ht="18" customHeight="1">
      <c r="A17" s="23" t="s">
        <v>3</v>
      </c>
      <c r="B17" s="24" t="s">
        <v>7</v>
      </c>
      <c r="C17" s="25"/>
      <c r="D17" s="26"/>
      <c r="E17" s="23" t="s">
        <v>4</v>
      </c>
      <c r="F17" s="27">
        <v>27940</v>
      </c>
      <c r="G17" s="27">
        <f>20496.68+774.46</f>
        <v>21271.14</v>
      </c>
      <c r="H17" s="4">
        <f t="shared" si="0"/>
        <v>76.13149606299213</v>
      </c>
      <c r="I17" s="27">
        <v>27940</v>
      </c>
      <c r="J17" s="5">
        <f t="shared" si="1"/>
        <v>100</v>
      </c>
    </row>
    <row r="18" spans="1:10" ht="18" customHeight="1">
      <c r="A18" s="23" t="s">
        <v>3</v>
      </c>
      <c r="B18" s="24" t="s">
        <v>8</v>
      </c>
      <c r="C18" s="25"/>
      <c r="D18" s="26"/>
      <c r="E18" s="23" t="s">
        <v>4</v>
      </c>
      <c r="F18" s="27">
        <v>133310</v>
      </c>
      <c r="G18" s="27">
        <f>62617.95+1881.28</f>
        <v>64499.229999999996</v>
      </c>
      <c r="H18" s="4">
        <f t="shared" si="0"/>
        <v>48.38288950566349</v>
      </c>
      <c r="I18" s="27">
        <v>133310</v>
      </c>
      <c r="J18" s="5">
        <f t="shared" si="1"/>
        <v>100</v>
      </c>
    </row>
    <row r="19" spans="1:10" ht="18" customHeight="1">
      <c r="A19" s="23" t="s">
        <v>3</v>
      </c>
      <c r="B19" s="24" t="s">
        <v>9</v>
      </c>
      <c r="C19" s="25"/>
      <c r="D19" s="26"/>
      <c r="E19" s="23" t="s">
        <v>4</v>
      </c>
      <c r="F19" s="27">
        <v>5000</v>
      </c>
      <c r="G19" s="27">
        <f>5716.84+86.68</f>
        <v>5803.52</v>
      </c>
      <c r="H19" s="4">
        <f t="shared" si="0"/>
        <v>116.0704</v>
      </c>
      <c r="I19" s="27">
        <v>5000</v>
      </c>
      <c r="J19" s="5">
        <f t="shared" si="1"/>
        <v>100</v>
      </c>
    </row>
    <row r="20" spans="1:10" ht="18" customHeight="1">
      <c r="A20" s="23" t="s">
        <v>10</v>
      </c>
      <c r="B20" s="24" t="s">
        <v>11</v>
      </c>
      <c r="C20" s="25"/>
      <c r="D20" s="26"/>
      <c r="E20" s="23" t="s">
        <v>4</v>
      </c>
      <c r="F20" s="27">
        <v>21090</v>
      </c>
      <c r="G20" s="27">
        <v>4700</v>
      </c>
      <c r="H20" s="4">
        <f t="shared" si="0"/>
        <v>22.285443338074916</v>
      </c>
      <c r="I20" s="27">
        <v>21090</v>
      </c>
      <c r="J20" s="5">
        <f t="shared" si="1"/>
        <v>100</v>
      </c>
    </row>
    <row r="21" spans="1:10" ht="18" customHeight="1">
      <c r="A21" s="23" t="s">
        <v>12</v>
      </c>
      <c r="B21" s="24" t="s">
        <v>13</v>
      </c>
      <c r="C21" s="25"/>
      <c r="D21" s="26"/>
      <c r="E21" s="23" t="s">
        <v>14</v>
      </c>
      <c r="F21" s="27">
        <v>34730</v>
      </c>
      <c r="G21" s="27">
        <v>12682.77</v>
      </c>
      <c r="H21" s="4">
        <f t="shared" si="0"/>
        <v>36.51819752375468</v>
      </c>
      <c r="I21" s="27">
        <v>34730</v>
      </c>
      <c r="J21" s="5">
        <f t="shared" si="1"/>
        <v>100</v>
      </c>
    </row>
    <row r="22" spans="1:10" ht="18" customHeight="1">
      <c r="A22" s="23" t="s">
        <v>12</v>
      </c>
      <c r="B22" s="24" t="s">
        <v>15</v>
      </c>
      <c r="C22" s="25"/>
      <c r="D22" s="26"/>
      <c r="E22" s="23" t="s">
        <v>16</v>
      </c>
      <c r="F22" s="27">
        <v>25060</v>
      </c>
      <c r="G22" s="27">
        <v>29858.42</v>
      </c>
      <c r="H22" s="4">
        <f t="shared" si="0"/>
        <v>119.14772545889865</v>
      </c>
      <c r="I22" s="27">
        <v>25060</v>
      </c>
      <c r="J22" s="5">
        <f t="shared" si="1"/>
        <v>100</v>
      </c>
    </row>
    <row r="23" spans="1:10" ht="18" customHeight="1">
      <c r="A23" s="23" t="s">
        <v>10</v>
      </c>
      <c r="B23" s="24" t="s">
        <v>17</v>
      </c>
      <c r="C23" s="25"/>
      <c r="D23" s="26"/>
      <c r="E23" s="23" t="s">
        <v>18</v>
      </c>
      <c r="F23" s="27">
        <v>1132380</v>
      </c>
      <c r="G23" s="27">
        <v>906400</v>
      </c>
      <c r="H23" s="4">
        <f t="shared" si="0"/>
        <v>80.0438015507162</v>
      </c>
      <c r="I23" s="27">
        <v>1132380</v>
      </c>
      <c r="J23" s="5">
        <f t="shared" si="1"/>
        <v>100</v>
      </c>
    </row>
    <row r="24" spans="1:10" ht="18" customHeight="1">
      <c r="A24" s="23" t="s">
        <v>10</v>
      </c>
      <c r="B24" s="24" t="s">
        <v>19</v>
      </c>
      <c r="C24" s="25"/>
      <c r="D24" s="26"/>
      <c r="E24" s="23" t="s">
        <v>18</v>
      </c>
      <c r="F24" s="27">
        <v>66200</v>
      </c>
      <c r="G24" s="27">
        <v>49680</v>
      </c>
      <c r="H24" s="4">
        <f t="shared" si="0"/>
        <v>75.04531722054381</v>
      </c>
      <c r="I24" s="27">
        <v>66200</v>
      </c>
      <c r="J24" s="5">
        <f t="shared" si="1"/>
        <v>100</v>
      </c>
    </row>
    <row r="25" spans="1:10" ht="18" customHeight="1">
      <c r="A25" s="23" t="s">
        <v>10</v>
      </c>
      <c r="B25" s="24" t="s">
        <v>20</v>
      </c>
      <c r="C25" s="25"/>
      <c r="D25" s="26"/>
      <c r="E25" s="23" t="s">
        <v>18</v>
      </c>
      <c r="F25" s="27">
        <v>52180</v>
      </c>
      <c r="G25" s="27">
        <v>52180</v>
      </c>
      <c r="H25" s="4">
        <f t="shared" si="0"/>
        <v>100</v>
      </c>
      <c r="I25" s="27">
        <v>52180</v>
      </c>
      <c r="J25" s="5">
        <f t="shared" si="1"/>
        <v>100</v>
      </c>
    </row>
    <row r="26" spans="1:10" ht="18" customHeight="1">
      <c r="A26" s="23" t="s">
        <v>10</v>
      </c>
      <c r="B26" s="28" t="s">
        <v>21</v>
      </c>
      <c r="C26" s="29"/>
      <c r="D26" s="30"/>
      <c r="E26" s="23" t="s">
        <v>18</v>
      </c>
      <c r="F26" s="27">
        <v>3284760</v>
      </c>
      <c r="G26" s="27">
        <v>2000240</v>
      </c>
      <c r="H26" s="6">
        <f t="shared" si="0"/>
        <v>60.89455546219511</v>
      </c>
      <c r="I26" s="27">
        <v>3284760</v>
      </c>
      <c r="J26" s="22">
        <f t="shared" si="1"/>
        <v>100</v>
      </c>
    </row>
    <row r="27" spans="1:10" ht="18" customHeight="1" thickBot="1">
      <c r="A27" s="16" t="s">
        <v>49</v>
      </c>
      <c r="B27" s="17"/>
      <c r="C27" s="17"/>
      <c r="D27" s="17"/>
      <c r="E27" s="18"/>
      <c r="F27" s="8">
        <f>SUM(F9:F26)</f>
        <v>5180740</v>
      </c>
      <c r="G27" s="8">
        <f>SUM(G9:G26)</f>
        <v>3431860.9299999997</v>
      </c>
      <c r="H27" s="20">
        <f t="shared" si="0"/>
        <v>66.24267826603922</v>
      </c>
      <c r="I27" s="8">
        <f>SUM(I9:I26)</f>
        <v>5180740</v>
      </c>
      <c r="J27" s="21">
        <f t="shared" si="1"/>
        <v>100</v>
      </c>
    </row>
    <row r="28" ht="13.5" customHeight="1"/>
    <row r="29" spans="1:10" ht="13.5" customHeight="1">
      <c r="A29" s="58" t="s">
        <v>48</v>
      </c>
      <c r="B29" s="58"/>
      <c r="C29" s="58"/>
      <c r="D29" s="58"/>
      <c r="E29" s="58"/>
      <c r="F29" s="58"/>
      <c r="G29" s="58"/>
      <c r="H29" s="58"/>
      <c r="I29" s="58"/>
      <c r="J29" s="58"/>
    </row>
    <row r="30" spans="1:10" ht="7.5" customHeight="1" thickBot="1">
      <c r="A30" s="54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8.75" customHeight="1">
      <c r="A31" s="52" t="s">
        <v>10</v>
      </c>
      <c r="B31" s="52" t="s">
        <v>27</v>
      </c>
      <c r="C31" s="52" t="s">
        <v>62</v>
      </c>
      <c r="D31" s="52" t="s">
        <v>63</v>
      </c>
      <c r="E31" s="52" t="s">
        <v>28</v>
      </c>
      <c r="F31" s="53">
        <v>358540</v>
      </c>
      <c r="G31" s="53">
        <v>319105.6</v>
      </c>
      <c r="H31" s="2">
        <f>G31*100/F31</f>
        <v>89.00139454454174</v>
      </c>
      <c r="I31" s="53">
        <v>358540</v>
      </c>
      <c r="J31" s="3">
        <f>I31*100/F31</f>
        <v>100</v>
      </c>
    </row>
    <row r="32" spans="1:10" ht="18.75" customHeight="1">
      <c r="A32" s="23" t="s">
        <v>10</v>
      </c>
      <c r="B32" s="23" t="s">
        <v>27</v>
      </c>
      <c r="C32" s="23" t="s">
        <v>62</v>
      </c>
      <c r="D32" s="23" t="s">
        <v>63</v>
      </c>
      <c r="E32" s="23" t="s">
        <v>29</v>
      </c>
      <c r="F32" s="27">
        <v>108280</v>
      </c>
      <c r="G32" s="27">
        <v>81209.5</v>
      </c>
      <c r="H32" s="6">
        <f>G32*100/F32</f>
        <v>74.9995382342076</v>
      </c>
      <c r="I32" s="27">
        <v>108280</v>
      </c>
      <c r="J32" s="7">
        <f>I32*100/F32</f>
        <v>100</v>
      </c>
    </row>
    <row r="33" spans="1:10" ht="18.75" customHeight="1">
      <c r="A33" s="45" t="s">
        <v>10</v>
      </c>
      <c r="B33" s="46" t="s">
        <v>27</v>
      </c>
      <c r="C33" s="46"/>
      <c r="D33" s="46"/>
      <c r="E33" s="46"/>
      <c r="F33" s="47">
        <f>F31+F32</f>
        <v>466820</v>
      </c>
      <c r="G33" s="47">
        <v>400315.1</v>
      </c>
      <c r="H33" s="10">
        <f>G33*100/F33</f>
        <v>85.75363094983076</v>
      </c>
      <c r="I33" s="47">
        <f>I31+I32</f>
        <v>466820</v>
      </c>
      <c r="J33" s="11">
        <f>I33*100/F33</f>
        <v>100</v>
      </c>
    </row>
    <row r="34" spans="1:10" ht="18.75" customHeight="1">
      <c r="A34" s="23" t="s">
        <v>10</v>
      </c>
      <c r="B34" s="23" t="s">
        <v>30</v>
      </c>
      <c r="C34" s="23" t="s">
        <v>64</v>
      </c>
      <c r="D34" s="23" t="s">
        <v>65</v>
      </c>
      <c r="E34" s="23" t="s">
        <v>35</v>
      </c>
      <c r="F34" s="27">
        <v>60000</v>
      </c>
      <c r="G34" s="27">
        <v>0</v>
      </c>
      <c r="H34" s="2">
        <f>G34*100/F34</f>
        <v>0</v>
      </c>
      <c r="I34" s="27">
        <v>60000</v>
      </c>
      <c r="J34" s="3">
        <f>I34*100/F34</f>
        <v>100</v>
      </c>
    </row>
    <row r="35" spans="1:10" ht="18.75" customHeight="1">
      <c r="A35" s="23" t="s">
        <v>10</v>
      </c>
      <c r="B35" s="23" t="s">
        <v>30</v>
      </c>
      <c r="C35" s="23" t="s">
        <v>66</v>
      </c>
      <c r="D35" s="23" t="s">
        <v>65</v>
      </c>
      <c r="E35" s="23" t="s">
        <v>35</v>
      </c>
      <c r="F35" s="27">
        <v>60</v>
      </c>
      <c r="G35" s="27">
        <v>60</v>
      </c>
      <c r="H35" s="4">
        <f>G35*100/F35</f>
        <v>100</v>
      </c>
      <c r="I35" s="27">
        <v>60</v>
      </c>
      <c r="J35" s="5">
        <f>I35*100/F35</f>
        <v>100</v>
      </c>
    </row>
    <row r="36" spans="1:10" ht="18.75" customHeight="1">
      <c r="A36" s="23" t="s">
        <v>10</v>
      </c>
      <c r="B36" s="23" t="s">
        <v>30</v>
      </c>
      <c r="C36" s="23" t="s">
        <v>67</v>
      </c>
      <c r="D36" s="23" t="s">
        <v>65</v>
      </c>
      <c r="E36" s="23" t="s">
        <v>38</v>
      </c>
      <c r="F36" s="27">
        <v>2400</v>
      </c>
      <c r="G36" s="27">
        <v>1050</v>
      </c>
      <c r="H36" s="4">
        <f>G36*100/F36</f>
        <v>43.75</v>
      </c>
      <c r="I36" s="27">
        <v>2400</v>
      </c>
      <c r="J36" s="5">
        <f>I36*100/F36</f>
        <v>100</v>
      </c>
    </row>
    <row r="37" spans="1:10" ht="18.75" customHeight="1">
      <c r="A37" s="23" t="s">
        <v>10</v>
      </c>
      <c r="B37" s="23" t="s">
        <v>30</v>
      </c>
      <c r="C37" s="23" t="s">
        <v>62</v>
      </c>
      <c r="D37" s="23" t="s">
        <v>63</v>
      </c>
      <c r="E37" s="23" t="s">
        <v>28</v>
      </c>
      <c r="F37" s="27">
        <v>773210</v>
      </c>
      <c r="G37" s="27">
        <v>561949.91</v>
      </c>
      <c r="H37" s="4">
        <f>G37*100/F37</f>
        <v>72.67752745049857</v>
      </c>
      <c r="I37" s="27">
        <v>773210</v>
      </c>
      <c r="J37" s="5">
        <f>I37*100/F37</f>
        <v>100</v>
      </c>
    </row>
    <row r="38" spans="1:10" ht="18.75" customHeight="1">
      <c r="A38" s="23" t="s">
        <v>10</v>
      </c>
      <c r="B38" s="23" t="s">
        <v>30</v>
      </c>
      <c r="C38" s="23" t="s">
        <v>62</v>
      </c>
      <c r="D38" s="23" t="s">
        <v>63</v>
      </c>
      <c r="E38" s="23" t="s">
        <v>31</v>
      </c>
      <c r="F38" s="27">
        <v>2000</v>
      </c>
      <c r="G38" s="27">
        <v>0</v>
      </c>
      <c r="H38" s="4">
        <f>G38*100/F38</f>
        <v>0</v>
      </c>
      <c r="I38" s="27">
        <v>2000</v>
      </c>
      <c r="J38" s="5">
        <f>I38*100/F38</f>
        <v>100</v>
      </c>
    </row>
    <row r="39" spans="1:10" ht="18.75" customHeight="1">
      <c r="A39" s="23" t="s">
        <v>10</v>
      </c>
      <c r="B39" s="23" t="s">
        <v>30</v>
      </c>
      <c r="C39" s="23" t="s">
        <v>62</v>
      </c>
      <c r="D39" s="23" t="s">
        <v>63</v>
      </c>
      <c r="E39" s="23" t="s">
        <v>29</v>
      </c>
      <c r="F39" s="27">
        <v>233540</v>
      </c>
      <c r="G39" s="27">
        <v>158570</v>
      </c>
      <c r="H39" s="4">
        <f>G39*100/F39</f>
        <v>67.89843281664811</v>
      </c>
      <c r="I39" s="27">
        <v>233540</v>
      </c>
      <c r="J39" s="5">
        <f>I39*100/F39</f>
        <v>100</v>
      </c>
    </row>
    <row r="40" spans="1:10" ht="18.75" customHeight="1">
      <c r="A40" s="23" t="s">
        <v>10</v>
      </c>
      <c r="B40" s="23" t="s">
        <v>30</v>
      </c>
      <c r="C40" s="23" t="s">
        <v>62</v>
      </c>
      <c r="D40" s="23" t="s">
        <v>68</v>
      </c>
      <c r="E40" s="23" t="s">
        <v>31</v>
      </c>
      <c r="F40" s="27">
        <v>2400</v>
      </c>
      <c r="G40" s="27">
        <v>2400</v>
      </c>
      <c r="H40" s="4">
        <f>G40*100/F40</f>
        <v>100</v>
      </c>
      <c r="I40" s="27">
        <v>2400</v>
      </c>
      <c r="J40" s="5">
        <f>I40*100/F40</f>
        <v>100</v>
      </c>
    </row>
    <row r="41" spans="1:10" ht="18.75" customHeight="1">
      <c r="A41" s="23" t="s">
        <v>10</v>
      </c>
      <c r="B41" s="23" t="s">
        <v>30</v>
      </c>
      <c r="C41" s="23" t="s">
        <v>62</v>
      </c>
      <c r="D41" s="23" t="s">
        <v>68</v>
      </c>
      <c r="E41" s="23" t="s">
        <v>33</v>
      </c>
      <c r="F41" s="27">
        <v>4900</v>
      </c>
      <c r="G41" s="27">
        <v>4839.2</v>
      </c>
      <c r="H41" s="4">
        <f>G41*100/F41</f>
        <v>98.7591836734694</v>
      </c>
      <c r="I41" s="27">
        <v>4900</v>
      </c>
      <c r="J41" s="5">
        <f>I41*100/F41</f>
        <v>100</v>
      </c>
    </row>
    <row r="42" spans="1:10" ht="18.75" customHeight="1">
      <c r="A42" s="23" t="s">
        <v>10</v>
      </c>
      <c r="B42" s="23" t="s">
        <v>30</v>
      </c>
      <c r="C42" s="23" t="s">
        <v>62</v>
      </c>
      <c r="D42" s="23" t="s">
        <v>68</v>
      </c>
      <c r="E42" s="23" t="s">
        <v>36</v>
      </c>
      <c r="F42" s="27">
        <v>3000</v>
      </c>
      <c r="G42" s="27">
        <v>3000</v>
      </c>
      <c r="H42" s="4">
        <f>G42*100/F42</f>
        <v>100</v>
      </c>
      <c r="I42" s="27">
        <v>3000</v>
      </c>
      <c r="J42" s="5">
        <f>I42*100/F42</f>
        <v>100</v>
      </c>
    </row>
    <row r="43" spans="1:10" ht="18.75" customHeight="1">
      <c r="A43" s="23" t="s">
        <v>10</v>
      </c>
      <c r="B43" s="23" t="s">
        <v>30</v>
      </c>
      <c r="C43" s="23" t="s">
        <v>62</v>
      </c>
      <c r="D43" s="23" t="s">
        <v>65</v>
      </c>
      <c r="E43" s="23" t="s">
        <v>32</v>
      </c>
      <c r="F43" s="27">
        <v>85400</v>
      </c>
      <c r="G43" s="27">
        <v>61253.7</v>
      </c>
      <c r="H43" s="4">
        <f>G43*100/F43</f>
        <v>71.72564402810305</v>
      </c>
      <c r="I43" s="27">
        <v>85400</v>
      </c>
      <c r="J43" s="5">
        <f>I43*100/F43</f>
        <v>100</v>
      </c>
    </row>
    <row r="44" spans="1:10" ht="18.75" customHeight="1">
      <c r="A44" s="23" t="s">
        <v>10</v>
      </c>
      <c r="B44" s="23" t="s">
        <v>30</v>
      </c>
      <c r="C44" s="23" t="s">
        <v>62</v>
      </c>
      <c r="D44" s="23" t="s">
        <v>65</v>
      </c>
      <c r="E44" s="23" t="s">
        <v>33</v>
      </c>
      <c r="F44" s="27">
        <v>16100</v>
      </c>
      <c r="G44" s="27">
        <v>0</v>
      </c>
      <c r="H44" s="4">
        <f>G44*100/F44</f>
        <v>0</v>
      </c>
      <c r="I44" s="27">
        <v>16100</v>
      </c>
      <c r="J44" s="5">
        <f>I44*100/F44</f>
        <v>100</v>
      </c>
    </row>
    <row r="45" spans="1:10" ht="18.75" customHeight="1">
      <c r="A45" s="23" t="s">
        <v>10</v>
      </c>
      <c r="B45" s="23" t="s">
        <v>30</v>
      </c>
      <c r="C45" s="23" t="s">
        <v>62</v>
      </c>
      <c r="D45" s="23" t="s">
        <v>65</v>
      </c>
      <c r="E45" s="23" t="s">
        <v>34</v>
      </c>
      <c r="F45" s="27">
        <v>15000</v>
      </c>
      <c r="G45" s="27">
        <v>11000</v>
      </c>
      <c r="H45" s="4">
        <f>G45*100/F45</f>
        <v>73.33333333333333</v>
      </c>
      <c r="I45" s="27">
        <v>15000</v>
      </c>
      <c r="J45" s="5">
        <f>I45*100/F45</f>
        <v>100</v>
      </c>
    </row>
    <row r="46" spans="1:10" ht="18.75" customHeight="1">
      <c r="A46" s="23" t="s">
        <v>10</v>
      </c>
      <c r="B46" s="23" t="s">
        <v>30</v>
      </c>
      <c r="C46" s="23" t="s">
        <v>62</v>
      </c>
      <c r="D46" s="23" t="s">
        <v>65</v>
      </c>
      <c r="E46" s="23" t="s">
        <v>35</v>
      </c>
      <c r="F46" s="27">
        <v>45500</v>
      </c>
      <c r="G46" s="27">
        <v>14754</v>
      </c>
      <c r="H46" s="4">
        <f>G46*100/F46</f>
        <v>32.426373626373625</v>
      </c>
      <c r="I46" s="27">
        <v>45500</v>
      </c>
      <c r="J46" s="5">
        <f>I46*100/F46</f>
        <v>100</v>
      </c>
    </row>
    <row r="47" spans="1:10" ht="18.75" customHeight="1">
      <c r="A47" s="23" t="s">
        <v>10</v>
      </c>
      <c r="B47" s="23" t="s">
        <v>30</v>
      </c>
      <c r="C47" s="23" t="s">
        <v>62</v>
      </c>
      <c r="D47" s="23" t="s">
        <v>65</v>
      </c>
      <c r="E47" s="23" t="s">
        <v>36</v>
      </c>
      <c r="F47" s="27">
        <v>135160</v>
      </c>
      <c r="G47" s="27">
        <v>40232.25</v>
      </c>
      <c r="H47" s="4">
        <f aca="true" t="shared" si="2" ref="H47:H52">G47*100/F47</f>
        <v>29.76638798461083</v>
      </c>
      <c r="I47" s="27">
        <v>135160</v>
      </c>
      <c r="J47" s="5">
        <f aca="true" t="shared" si="3" ref="J47:J52">I47*100/F47</f>
        <v>100</v>
      </c>
    </row>
    <row r="48" spans="1:10" ht="18.75" customHeight="1">
      <c r="A48" s="23" t="s">
        <v>10</v>
      </c>
      <c r="B48" s="23" t="s">
        <v>30</v>
      </c>
      <c r="C48" s="23" t="s">
        <v>62</v>
      </c>
      <c r="D48" s="23" t="s">
        <v>65</v>
      </c>
      <c r="E48" s="23" t="s">
        <v>37</v>
      </c>
      <c r="F48" s="27">
        <v>6000</v>
      </c>
      <c r="G48" s="27">
        <v>0</v>
      </c>
      <c r="H48" s="4">
        <f t="shared" si="2"/>
        <v>0</v>
      </c>
      <c r="I48" s="27">
        <v>6000</v>
      </c>
      <c r="J48" s="5">
        <f t="shared" si="3"/>
        <v>100</v>
      </c>
    </row>
    <row r="49" spans="1:10" ht="18.75" customHeight="1">
      <c r="A49" s="23" t="s">
        <v>10</v>
      </c>
      <c r="B49" s="23" t="s">
        <v>30</v>
      </c>
      <c r="C49" s="23" t="s">
        <v>62</v>
      </c>
      <c r="D49" s="23" t="s">
        <v>65</v>
      </c>
      <c r="E49" s="23" t="s">
        <v>38</v>
      </c>
      <c r="F49" s="27">
        <v>192666.08</v>
      </c>
      <c r="G49" s="27">
        <v>135450</v>
      </c>
      <c r="H49" s="4">
        <f t="shared" si="2"/>
        <v>70.30298223745457</v>
      </c>
      <c r="I49" s="27">
        <v>192666.08</v>
      </c>
      <c r="J49" s="5">
        <f t="shared" si="3"/>
        <v>100</v>
      </c>
    </row>
    <row r="50" spans="1:10" ht="18.75" customHeight="1">
      <c r="A50" s="23" t="s">
        <v>10</v>
      </c>
      <c r="B50" s="23" t="s">
        <v>30</v>
      </c>
      <c r="C50" s="23" t="s">
        <v>69</v>
      </c>
      <c r="D50" s="23" t="s">
        <v>63</v>
      </c>
      <c r="E50" s="23" t="s">
        <v>28</v>
      </c>
      <c r="F50" s="27">
        <v>442550</v>
      </c>
      <c r="G50" s="27">
        <v>362930.45</v>
      </c>
      <c r="H50" s="4">
        <f t="shared" si="2"/>
        <v>82.00891424697774</v>
      </c>
      <c r="I50" s="27">
        <v>442550</v>
      </c>
      <c r="J50" s="5">
        <f t="shared" si="3"/>
        <v>100</v>
      </c>
    </row>
    <row r="51" spans="1:10" ht="18.75" customHeight="1">
      <c r="A51" s="23" t="s">
        <v>10</v>
      </c>
      <c r="B51" s="23" t="s">
        <v>30</v>
      </c>
      <c r="C51" s="23" t="s">
        <v>69</v>
      </c>
      <c r="D51" s="23" t="s">
        <v>63</v>
      </c>
      <c r="E51" s="23" t="s">
        <v>29</v>
      </c>
      <c r="F51" s="27">
        <v>133650</v>
      </c>
      <c r="G51" s="27">
        <v>108628.75</v>
      </c>
      <c r="H51" s="4">
        <f t="shared" si="2"/>
        <v>81.27852600074823</v>
      </c>
      <c r="I51" s="27">
        <v>133650</v>
      </c>
      <c r="J51" s="5">
        <f t="shared" si="3"/>
        <v>100</v>
      </c>
    </row>
    <row r="52" spans="1:10" ht="18.75" customHeight="1">
      <c r="A52" s="23" t="s">
        <v>10</v>
      </c>
      <c r="B52" s="23" t="s">
        <v>30</v>
      </c>
      <c r="C52" s="23" t="s">
        <v>70</v>
      </c>
      <c r="D52" s="23" t="s">
        <v>71</v>
      </c>
      <c r="E52" s="23" t="s">
        <v>39</v>
      </c>
      <c r="F52" s="27">
        <v>22150</v>
      </c>
      <c r="G52" s="27">
        <v>16650</v>
      </c>
      <c r="H52" s="4">
        <f t="shared" si="2"/>
        <v>75.16930022573364</v>
      </c>
      <c r="I52" s="27">
        <v>22150</v>
      </c>
      <c r="J52" s="5">
        <f t="shared" si="3"/>
        <v>100</v>
      </c>
    </row>
    <row r="53" spans="1:10" ht="18.75" customHeight="1">
      <c r="A53" s="45" t="s">
        <v>10</v>
      </c>
      <c r="B53" s="46" t="s">
        <v>30</v>
      </c>
      <c r="C53" s="46"/>
      <c r="D53" s="46"/>
      <c r="E53" s="46"/>
      <c r="F53" s="47">
        <f>F34+F35+F36+F37+F38+F39+F40+F41+F42+F43+F44+F45+F46+F47+F48+F49+F50+F51+F52</f>
        <v>2175686.08</v>
      </c>
      <c r="G53" s="47">
        <f>G34+G35+G36+G37+G38+G39+G40+G41+G42+G43+G44+G45+G46+G47+G48+G49+G50+G51+G52</f>
        <v>1482768.26</v>
      </c>
      <c r="H53" s="10">
        <f>G53*100/F53</f>
        <v>68.15175560621319</v>
      </c>
      <c r="I53" s="47">
        <f>I34+I35+I36+I37+I38+I39+I40+I41+I42+I43+I44+I45+I46+I47+I48+I49+I50+I51+I52</f>
        <v>2175686.08</v>
      </c>
      <c r="J53" s="11">
        <f>I53*100/F53</f>
        <v>100</v>
      </c>
    </row>
    <row r="54" spans="1:10" ht="18.75" customHeight="1">
      <c r="A54" s="23" t="s">
        <v>10</v>
      </c>
      <c r="B54" s="23" t="s">
        <v>40</v>
      </c>
      <c r="C54" s="23" t="s">
        <v>72</v>
      </c>
      <c r="D54" s="23" t="s">
        <v>73</v>
      </c>
      <c r="E54" s="23" t="s">
        <v>36</v>
      </c>
      <c r="F54" s="27">
        <v>5000</v>
      </c>
      <c r="G54" s="27">
        <v>0</v>
      </c>
      <c r="H54" s="4">
        <f>G54*100/F54</f>
        <v>0</v>
      </c>
      <c r="I54" s="27">
        <v>5000</v>
      </c>
      <c r="J54" s="5">
        <f>I54*100/F54</f>
        <v>100</v>
      </c>
    </row>
    <row r="55" spans="1:10" ht="18.75" customHeight="1">
      <c r="A55" s="45" t="s">
        <v>10</v>
      </c>
      <c r="B55" s="46" t="s">
        <v>40</v>
      </c>
      <c r="C55" s="46"/>
      <c r="D55" s="46"/>
      <c r="E55" s="46"/>
      <c r="F55" s="47">
        <f>F54</f>
        <v>5000</v>
      </c>
      <c r="G55" s="47">
        <f>G54</f>
        <v>0</v>
      </c>
      <c r="H55" s="10">
        <f>G55*100/F55</f>
        <v>0</v>
      </c>
      <c r="I55" s="47">
        <f>I54</f>
        <v>5000</v>
      </c>
      <c r="J55" s="11">
        <f>I55*100/F55</f>
        <v>100</v>
      </c>
    </row>
    <row r="56" spans="1:10" ht="18.75" customHeight="1">
      <c r="A56" s="23" t="s">
        <v>10</v>
      </c>
      <c r="B56" s="23" t="s">
        <v>41</v>
      </c>
      <c r="C56" s="23" t="s">
        <v>74</v>
      </c>
      <c r="D56" s="23" t="s">
        <v>63</v>
      </c>
      <c r="E56" s="23" t="s">
        <v>28</v>
      </c>
      <c r="F56" s="27">
        <v>45500</v>
      </c>
      <c r="G56" s="27">
        <v>34119</v>
      </c>
      <c r="H56" s="2">
        <f aca="true" t="shared" si="4" ref="H56:H85">G56*100/F56</f>
        <v>74.98681318681318</v>
      </c>
      <c r="I56" s="27">
        <v>45500</v>
      </c>
      <c r="J56" s="3">
        <f aca="true" t="shared" si="5" ref="J56:J85">I56*100/F56</f>
        <v>100</v>
      </c>
    </row>
    <row r="57" spans="1:10" ht="18.75" customHeight="1">
      <c r="A57" s="23" t="s">
        <v>10</v>
      </c>
      <c r="B57" s="23" t="s">
        <v>41</v>
      </c>
      <c r="C57" s="23" t="s">
        <v>74</v>
      </c>
      <c r="D57" s="23" t="s">
        <v>63</v>
      </c>
      <c r="E57" s="23" t="s">
        <v>29</v>
      </c>
      <c r="F57" s="27">
        <v>13740</v>
      </c>
      <c r="G57" s="27">
        <v>10305</v>
      </c>
      <c r="H57" s="2">
        <f t="shared" si="4"/>
        <v>75</v>
      </c>
      <c r="I57" s="27">
        <v>13740</v>
      </c>
      <c r="J57" s="3">
        <f t="shared" si="5"/>
        <v>100</v>
      </c>
    </row>
    <row r="58" spans="1:10" ht="18.75" customHeight="1">
      <c r="A58" s="23" t="s">
        <v>10</v>
      </c>
      <c r="B58" s="23" t="s">
        <v>41</v>
      </c>
      <c r="C58" s="23" t="s">
        <v>74</v>
      </c>
      <c r="D58" s="23" t="s">
        <v>65</v>
      </c>
      <c r="E58" s="23" t="s">
        <v>32</v>
      </c>
      <c r="F58" s="27">
        <v>2000</v>
      </c>
      <c r="G58" s="27">
        <v>2000</v>
      </c>
      <c r="H58" s="2">
        <f t="shared" si="4"/>
        <v>100</v>
      </c>
      <c r="I58" s="27">
        <v>2000</v>
      </c>
      <c r="J58" s="3">
        <f t="shared" si="5"/>
        <v>100</v>
      </c>
    </row>
    <row r="59" spans="1:10" ht="18.75" customHeight="1">
      <c r="A59" s="23" t="s">
        <v>10</v>
      </c>
      <c r="B59" s="23" t="s">
        <v>41</v>
      </c>
      <c r="C59" s="23" t="s">
        <v>74</v>
      </c>
      <c r="D59" s="23" t="s">
        <v>65</v>
      </c>
      <c r="E59" s="23" t="s">
        <v>34</v>
      </c>
      <c r="F59" s="27">
        <v>1960</v>
      </c>
      <c r="G59" s="27">
        <v>1960</v>
      </c>
      <c r="H59" s="2">
        <f t="shared" si="4"/>
        <v>100</v>
      </c>
      <c r="I59" s="27">
        <v>1960</v>
      </c>
      <c r="J59" s="3">
        <f t="shared" si="5"/>
        <v>100</v>
      </c>
    </row>
    <row r="60" spans="1:10" ht="18.75" customHeight="1">
      <c r="A60" s="23" t="s">
        <v>10</v>
      </c>
      <c r="B60" s="23" t="s">
        <v>41</v>
      </c>
      <c r="C60" s="23" t="s">
        <v>74</v>
      </c>
      <c r="D60" s="23" t="s">
        <v>65</v>
      </c>
      <c r="E60" s="23" t="s">
        <v>38</v>
      </c>
      <c r="F60" s="27">
        <v>3000</v>
      </c>
      <c r="G60" s="27">
        <v>1296</v>
      </c>
      <c r="H60" s="2">
        <f t="shared" si="4"/>
        <v>43.2</v>
      </c>
      <c r="I60" s="27">
        <v>3000</v>
      </c>
      <c r="J60" s="3">
        <f t="shared" si="5"/>
        <v>100</v>
      </c>
    </row>
    <row r="61" spans="1:10" ht="18.75" customHeight="1">
      <c r="A61" s="45" t="s">
        <v>10</v>
      </c>
      <c r="B61" s="46" t="s">
        <v>41</v>
      </c>
      <c r="C61" s="46"/>
      <c r="D61" s="46"/>
      <c r="E61" s="46"/>
      <c r="F61" s="47">
        <f>F56+F57+F58+F59+F60</f>
        <v>66200</v>
      </c>
      <c r="G61" s="47">
        <f>G56+G57+G58+G59+G60</f>
        <v>49680</v>
      </c>
      <c r="H61" s="10">
        <f>G61*100/F61</f>
        <v>75.04531722054381</v>
      </c>
      <c r="I61" s="47">
        <f>I56+I57+I58+I59+I60</f>
        <v>66200</v>
      </c>
      <c r="J61" s="11">
        <f>I61*100/F61</f>
        <v>100</v>
      </c>
    </row>
    <row r="62" spans="1:10" ht="18.75" customHeight="1">
      <c r="A62" s="23" t="s">
        <v>10</v>
      </c>
      <c r="B62" s="23" t="s">
        <v>42</v>
      </c>
      <c r="C62" s="23" t="s">
        <v>75</v>
      </c>
      <c r="D62" s="23" t="s">
        <v>63</v>
      </c>
      <c r="E62" s="23" t="s">
        <v>28</v>
      </c>
      <c r="F62" s="27">
        <v>36410</v>
      </c>
      <c r="G62" s="27">
        <v>7087.77</v>
      </c>
      <c r="H62" s="2">
        <f t="shared" si="4"/>
        <v>19.466547651744026</v>
      </c>
      <c r="I62" s="27">
        <v>36410</v>
      </c>
      <c r="J62" s="3">
        <f t="shared" si="5"/>
        <v>100</v>
      </c>
    </row>
    <row r="63" spans="1:10" ht="18.75" customHeight="1">
      <c r="A63" s="23" t="s">
        <v>10</v>
      </c>
      <c r="B63" s="23" t="s">
        <v>42</v>
      </c>
      <c r="C63" s="23" t="s">
        <v>75</v>
      </c>
      <c r="D63" s="23" t="s">
        <v>63</v>
      </c>
      <c r="E63" s="23" t="s">
        <v>29</v>
      </c>
      <c r="F63" s="27">
        <v>11000</v>
      </c>
      <c r="G63" s="27">
        <v>2140.5</v>
      </c>
      <c r="H63" s="2">
        <f t="shared" si="4"/>
        <v>19.45909090909091</v>
      </c>
      <c r="I63" s="27">
        <v>11000</v>
      </c>
      <c r="J63" s="3">
        <f t="shared" si="5"/>
        <v>100</v>
      </c>
    </row>
    <row r="64" spans="1:10" ht="18.75" customHeight="1">
      <c r="A64" s="23" t="s">
        <v>10</v>
      </c>
      <c r="B64" s="23" t="s">
        <v>42</v>
      </c>
      <c r="C64" s="23" t="s">
        <v>75</v>
      </c>
      <c r="D64" s="23" t="s">
        <v>65</v>
      </c>
      <c r="E64" s="23" t="s">
        <v>35</v>
      </c>
      <c r="F64" s="27">
        <v>11380</v>
      </c>
      <c r="G64" s="27">
        <v>0</v>
      </c>
      <c r="H64" s="2">
        <f t="shared" si="4"/>
        <v>0</v>
      </c>
      <c r="I64" s="27">
        <v>11380</v>
      </c>
      <c r="J64" s="3">
        <f t="shared" si="5"/>
        <v>100</v>
      </c>
    </row>
    <row r="65" spans="1:10" ht="18.75" customHeight="1">
      <c r="A65" s="23" t="s">
        <v>10</v>
      </c>
      <c r="B65" s="23" t="s">
        <v>42</v>
      </c>
      <c r="C65" s="23" t="s">
        <v>75</v>
      </c>
      <c r="D65" s="23" t="s">
        <v>65</v>
      </c>
      <c r="E65" s="23" t="s">
        <v>36</v>
      </c>
      <c r="F65" s="27">
        <v>108370</v>
      </c>
      <c r="G65" s="27">
        <v>9895.93</v>
      </c>
      <c r="H65" s="2">
        <f t="shared" si="4"/>
        <v>9.13161391529021</v>
      </c>
      <c r="I65" s="27">
        <v>108370</v>
      </c>
      <c r="J65" s="3">
        <f t="shared" si="5"/>
        <v>100</v>
      </c>
    </row>
    <row r="66" spans="1:10" ht="18.75" customHeight="1">
      <c r="A66" s="45" t="s">
        <v>10</v>
      </c>
      <c r="B66" s="46" t="s">
        <v>42</v>
      </c>
      <c r="C66" s="46"/>
      <c r="D66" s="46"/>
      <c r="E66" s="46"/>
      <c r="F66" s="47">
        <f>F62+F63+F64+F65</f>
        <v>167160</v>
      </c>
      <c r="G66" s="47">
        <f>G62+G63+G64+G65</f>
        <v>19124.2</v>
      </c>
      <c r="H66" s="10">
        <f>G66*100/F66</f>
        <v>11.440655659248623</v>
      </c>
      <c r="I66" s="47">
        <f>I62+I63+I64+I65</f>
        <v>167160</v>
      </c>
      <c r="J66" s="11">
        <f>I66*100/F66</f>
        <v>100</v>
      </c>
    </row>
    <row r="67" spans="1:10" ht="18.75" customHeight="1">
      <c r="A67" s="23" t="s">
        <v>10</v>
      </c>
      <c r="B67" s="23" t="s">
        <v>43</v>
      </c>
      <c r="C67" s="23" t="s">
        <v>76</v>
      </c>
      <c r="D67" s="23" t="s">
        <v>65</v>
      </c>
      <c r="E67" s="23" t="s">
        <v>35</v>
      </c>
      <c r="F67" s="27">
        <v>35500</v>
      </c>
      <c r="G67" s="27">
        <v>35500</v>
      </c>
      <c r="H67" s="2">
        <f t="shared" si="4"/>
        <v>100</v>
      </c>
      <c r="I67" s="27">
        <v>35500</v>
      </c>
      <c r="J67" s="3">
        <f t="shared" si="5"/>
        <v>100</v>
      </c>
    </row>
    <row r="68" spans="1:10" ht="18.75" customHeight="1">
      <c r="A68" s="23" t="s">
        <v>10</v>
      </c>
      <c r="B68" s="23" t="s">
        <v>43</v>
      </c>
      <c r="C68" s="23" t="s">
        <v>77</v>
      </c>
      <c r="D68" s="23" t="s">
        <v>65</v>
      </c>
      <c r="E68" s="23" t="s">
        <v>35</v>
      </c>
      <c r="F68" s="27">
        <v>145950</v>
      </c>
      <c r="G68" s="27">
        <v>99938</v>
      </c>
      <c r="H68" s="2">
        <f t="shared" si="4"/>
        <v>68.4741349777321</v>
      </c>
      <c r="I68" s="27">
        <v>145950</v>
      </c>
      <c r="J68" s="3">
        <f t="shared" si="5"/>
        <v>100</v>
      </c>
    </row>
    <row r="69" spans="1:10" ht="18.75" customHeight="1">
      <c r="A69" s="23" t="s">
        <v>10</v>
      </c>
      <c r="B69" s="23" t="s">
        <v>43</v>
      </c>
      <c r="C69" s="23" t="s">
        <v>78</v>
      </c>
      <c r="D69" s="23" t="s">
        <v>65</v>
      </c>
      <c r="E69" s="23" t="s">
        <v>35</v>
      </c>
      <c r="F69" s="27">
        <v>40</v>
      </c>
      <c r="G69" s="27">
        <v>40</v>
      </c>
      <c r="H69" s="2">
        <f t="shared" si="4"/>
        <v>100</v>
      </c>
      <c r="I69" s="27">
        <v>40</v>
      </c>
      <c r="J69" s="3">
        <f t="shared" si="5"/>
        <v>100</v>
      </c>
    </row>
    <row r="70" spans="1:10" ht="18.75" customHeight="1">
      <c r="A70" s="45" t="s">
        <v>10</v>
      </c>
      <c r="B70" s="46" t="s">
        <v>43</v>
      </c>
      <c r="C70" s="46"/>
      <c r="D70" s="46"/>
      <c r="E70" s="46"/>
      <c r="F70" s="47">
        <f>F67+F68+F69</f>
        <v>181490</v>
      </c>
      <c r="G70" s="47">
        <f>G67+G68+G69</f>
        <v>135478</v>
      </c>
      <c r="H70" s="10">
        <f>G70*100/F70</f>
        <v>74.64763898837401</v>
      </c>
      <c r="I70" s="47">
        <f>I67+I68+I69</f>
        <v>181490</v>
      </c>
      <c r="J70" s="11">
        <f>I70*100/F70</f>
        <v>100</v>
      </c>
    </row>
    <row r="71" spans="1:10" ht="18.75" customHeight="1">
      <c r="A71" s="23" t="s">
        <v>10</v>
      </c>
      <c r="B71" s="23" t="s">
        <v>44</v>
      </c>
      <c r="C71" s="23" t="s">
        <v>79</v>
      </c>
      <c r="D71" s="23" t="s">
        <v>65</v>
      </c>
      <c r="E71" s="23" t="s">
        <v>34</v>
      </c>
      <c r="F71" s="27">
        <v>169200</v>
      </c>
      <c r="G71" s="27">
        <v>102267.46</v>
      </c>
      <c r="H71" s="2">
        <f t="shared" si="4"/>
        <v>60.44176122931442</v>
      </c>
      <c r="I71" s="27">
        <v>169200</v>
      </c>
      <c r="J71" s="3">
        <f t="shared" si="5"/>
        <v>100</v>
      </c>
    </row>
    <row r="72" spans="1:10" ht="18.75" customHeight="1">
      <c r="A72" s="23" t="s">
        <v>10</v>
      </c>
      <c r="B72" s="23" t="s">
        <v>44</v>
      </c>
      <c r="C72" s="23" t="s">
        <v>79</v>
      </c>
      <c r="D72" s="23" t="s">
        <v>65</v>
      </c>
      <c r="E72" s="23" t="s">
        <v>35</v>
      </c>
      <c r="F72" s="27">
        <v>20000</v>
      </c>
      <c r="G72" s="27">
        <v>0</v>
      </c>
      <c r="H72" s="2">
        <f t="shared" si="4"/>
        <v>0</v>
      </c>
      <c r="I72" s="27">
        <v>20000</v>
      </c>
      <c r="J72" s="3">
        <f t="shared" si="5"/>
        <v>100</v>
      </c>
    </row>
    <row r="73" spans="1:10" ht="18.75" customHeight="1">
      <c r="A73" s="23" t="s">
        <v>10</v>
      </c>
      <c r="B73" s="23" t="s">
        <v>44</v>
      </c>
      <c r="C73" s="23" t="s">
        <v>79</v>
      </c>
      <c r="D73" s="23" t="s">
        <v>65</v>
      </c>
      <c r="E73" s="23" t="s">
        <v>36</v>
      </c>
      <c r="F73" s="27">
        <v>15000</v>
      </c>
      <c r="G73" s="27">
        <v>0</v>
      </c>
      <c r="H73" s="2">
        <f t="shared" si="4"/>
        <v>0</v>
      </c>
      <c r="I73" s="27">
        <v>15000</v>
      </c>
      <c r="J73" s="3">
        <f t="shared" si="5"/>
        <v>100</v>
      </c>
    </row>
    <row r="74" spans="1:10" ht="18.75" customHeight="1">
      <c r="A74" s="23" t="s">
        <v>10</v>
      </c>
      <c r="B74" s="23" t="s">
        <v>44</v>
      </c>
      <c r="C74" s="23" t="s">
        <v>79</v>
      </c>
      <c r="D74" s="23" t="s">
        <v>65</v>
      </c>
      <c r="E74" s="23" t="s">
        <v>37</v>
      </c>
      <c r="F74" s="27">
        <v>5000</v>
      </c>
      <c r="G74" s="27">
        <v>0</v>
      </c>
      <c r="H74" s="2">
        <f t="shared" si="4"/>
        <v>0</v>
      </c>
      <c r="I74" s="27">
        <v>5000</v>
      </c>
      <c r="J74" s="3">
        <f t="shared" si="5"/>
        <v>100</v>
      </c>
    </row>
    <row r="75" spans="1:10" ht="18.75" customHeight="1">
      <c r="A75" s="23" t="s">
        <v>10</v>
      </c>
      <c r="B75" s="23" t="s">
        <v>44</v>
      </c>
      <c r="C75" s="23" t="s">
        <v>79</v>
      </c>
      <c r="D75" s="23" t="s">
        <v>65</v>
      </c>
      <c r="E75" s="23" t="s">
        <v>38</v>
      </c>
      <c r="F75" s="27">
        <v>75000</v>
      </c>
      <c r="G75" s="27">
        <v>25000</v>
      </c>
      <c r="H75" s="2">
        <f t="shared" si="4"/>
        <v>33.333333333333336</v>
      </c>
      <c r="I75" s="27">
        <v>75000</v>
      </c>
      <c r="J75" s="3">
        <f t="shared" si="5"/>
        <v>100</v>
      </c>
    </row>
    <row r="76" spans="1:10" ht="18.75" customHeight="1">
      <c r="A76" s="23" t="s">
        <v>10</v>
      </c>
      <c r="B76" s="23" t="s">
        <v>44</v>
      </c>
      <c r="C76" s="23" t="s">
        <v>80</v>
      </c>
      <c r="D76" s="23" t="s">
        <v>65</v>
      </c>
      <c r="E76" s="23" t="s">
        <v>36</v>
      </c>
      <c r="F76" s="27">
        <v>52180</v>
      </c>
      <c r="G76" s="27">
        <v>52180</v>
      </c>
      <c r="H76" s="2">
        <f t="shared" si="4"/>
        <v>100</v>
      </c>
      <c r="I76" s="27">
        <v>52180</v>
      </c>
      <c r="J76" s="3">
        <f t="shared" si="5"/>
        <v>100</v>
      </c>
    </row>
    <row r="77" spans="1:10" ht="18.75" customHeight="1">
      <c r="A77" s="45" t="s">
        <v>10</v>
      </c>
      <c r="B77" s="46" t="s">
        <v>44</v>
      </c>
      <c r="C77" s="46"/>
      <c r="D77" s="46"/>
      <c r="E77" s="46"/>
      <c r="F77" s="47">
        <f>F71+F72+F73+F74+F75+F76</f>
        <v>336380</v>
      </c>
      <c r="G77" s="47">
        <f>G71+G72+G73+G74+G75+G76</f>
        <v>179447.46000000002</v>
      </c>
      <c r="H77" s="10">
        <f>G77*100/F77</f>
        <v>53.34664962245081</v>
      </c>
      <c r="I77" s="47">
        <f>I71+I72+I73+I74+I75+I76</f>
        <v>336380</v>
      </c>
      <c r="J77" s="11">
        <f>I77*100/F77</f>
        <v>100</v>
      </c>
    </row>
    <row r="78" spans="1:10" ht="18.75" customHeight="1">
      <c r="A78" s="23" t="s">
        <v>10</v>
      </c>
      <c r="B78" s="23" t="s">
        <v>45</v>
      </c>
      <c r="C78" s="23" t="s">
        <v>64</v>
      </c>
      <c r="D78" s="23" t="s">
        <v>81</v>
      </c>
      <c r="E78" s="23" t="s">
        <v>46</v>
      </c>
      <c r="F78" s="27">
        <v>60000</v>
      </c>
      <c r="G78" s="27">
        <v>0</v>
      </c>
      <c r="H78" s="2">
        <f t="shared" si="4"/>
        <v>0</v>
      </c>
      <c r="I78" s="27">
        <v>60000</v>
      </c>
      <c r="J78" s="3">
        <f t="shared" si="5"/>
        <v>100</v>
      </c>
    </row>
    <row r="79" spans="1:10" ht="18.75" customHeight="1">
      <c r="A79" s="23" t="s">
        <v>10</v>
      </c>
      <c r="B79" s="23" t="s">
        <v>45</v>
      </c>
      <c r="C79" s="23" t="s">
        <v>66</v>
      </c>
      <c r="D79" s="23" t="s">
        <v>81</v>
      </c>
      <c r="E79" s="23" t="s">
        <v>46</v>
      </c>
      <c r="F79" s="27">
        <v>60</v>
      </c>
      <c r="G79" s="27">
        <v>60</v>
      </c>
      <c r="H79" s="2">
        <f t="shared" si="4"/>
        <v>100</v>
      </c>
      <c r="I79" s="27">
        <v>60</v>
      </c>
      <c r="J79" s="3">
        <f t="shared" si="5"/>
        <v>100</v>
      </c>
    </row>
    <row r="80" spans="1:10" ht="18.75" customHeight="1">
      <c r="A80" s="23" t="s">
        <v>10</v>
      </c>
      <c r="B80" s="23" t="s">
        <v>45</v>
      </c>
      <c r="C80" s="23" t="s">
        <v>82</v>
      </c>
      <c r="D80" s="23" t="s">
        <v>83</v>
      </c>
      <c r="E80" s="23" t="s">
        <v>46</v>
      </c>
      <c r="F80" s="27">
        <v>45000</v>
      </c>
      <c r="G80" s="27">
        <v>45000</v>
      </c>
      <c r="H80" s="2">
        <f t="shared" si="4"/>
        <v>100</v>
      </c>
      <c r="I80" s="27">
        <v>45000</v>
      </c>
      <c r="J80" s="3">
        <f t="shared" si="5"/>
        <v>100</v>
      </c>
    </row>
    <row r="81" spans="1:10" ht="18.75" customHeight="1">
      <c r="A81" s="23" t="s">
        <v>10</v>
      </c>
      <c r="B81" s="23" t="s">
        <v>45</v>
      </c>
      <c r="C81" s="23" t="s">
        <v>84</v>
      </c>
      <c r="D81" s="23" t="s">
        <v>83</v>
      </c>
      <c r="E81" s="23" t="s">
        <v>46</v>
      </c>
      <c r="F81" s="27">
        <v>1705000</v>
      </c>
      <c r="G81" s="27">
        <v>1130790.15</v>
      </c>
      <c r="H81" s="2">
        <f t="shared" si="4"/>
        <v>66.32200293255131</v>
      </c>
      <c r="I81" s="27">
        <v>1705000</v>
      </c>
      <c r="J81" s="3">
        <f t="shared" si="5"/>
        <v>100</v>
      </c>
    </row>
    <row r="82" spans="1:10" ht="18.75" customHeight="1">
      <c r="A82" s="45" t="s">
        <v>10</v>
      </c>
      <c r="B82" s="46" t="s">
        <v>45</v>
      </c>
      <c r="C82" s="46"/>
      <c r="D82" s="46"/>
      <c r="E82" s="46"/>
      <c r="F82" s="47">
        <f>F78+F79+F80+F81</f>
        <v>1810060</v>
      </c>
      <c r="G82" s="47">
        <f>G78+G79+G80+G81</f>
        <v>1175850.15</v>
      </c>
      <c r="H82" s="10">
        <f>G82*100/F82</f>
        <v>64.96194325049997</v>
      </c>
      <c r="I82" s="47">
        <f>I78+I79+I80+I81</f>
        <v>1810060</v>
      </c>
      <c r="J82" s="11">
        <f>I82*100/F82</f>
        <v>100</v>
      </c>
    </row>
    <row r="83" spans="1:10" ht="18.75" customHeight="1">
      <c r="A83" s="23" t="s">
        <v>10</v>
      </c>
      <c r="B83" s="23" t="s">
        <v>47</v>
      </c>
      <c r="C83" s="23" t="s">
        <v>85</v>
      </c>
      <c r="D83" s="23" t="s">
        <v>65</v>
      </c>
      <c r="E83" s="23" t="s">
        <v>36</v>
      </c>
      <c r="F83" s="27">
        <v>25000</v>
      </c>
      <c r="G83" s="27">
        <v>25000</v>
      </c>
      <c r="H83" s="2">
        <f t="shared" si="4"/>
        <v>100</v>
      </c>
      <c r="I83" s="27">
        <v>25000</v>
      </c>
      <c r="J83" s="3">
        <f t="shared" si="5"/>
        <v>100</v>
      </c>
    </row>
    <row r="84" spans="1:10" ht="18.75" customHeight="1">
      <c r="A84" s="23" t="s">
        <v>10</v>
      </c>
      <c r="B84" s="23" t="s">
        <v>47</v>
      </c>
      <c r="C84" s="23" t="s">
        <v>86</v>
      </c>
      <c r="D84" s="23" t="s">
        <v>65</v>
      </c>
      <c r="E84" s="23" t="s">
        <v>36</v>
      </c>
      <c r="F84" s="27">
        <v>3000</v>
      </c>
      <c r="G84" s="27">
        <v>3000</v>
      </c>
      <c r="H84" s="2">
        <f t="shared" si="4"/>
        <v>100</v>
      </c>
      <c r="I84" s="27">
        <v>3000</v>
      </c>
      <c r="J84" s="3">
        <f t="shared" si="5"/>
        <v>100</v>
      </c>
    </row>
    <row r="85" spans="1:10" ht="18.75" customHeight="1" thickBot="1">
      <c r="A85" s="45" t="s">
        <v>10</v>
      </c>
      <c r="B85" s="46" t="s">
        <v>47</v>
      </c>
      <c r="C85" s="46"/>
      <c r="D85" s="46"/>
      <c r="E85" s="46"/>
      <c r="F85" s="47">
        <f>F83+F84</f>
        <v>28000</v>
      </c>
      <c r="G85" s="47">
        <f>G83+G84</f>
        <v>28000</v>
      </c>
      <c r="H85" s="20">
        <f>G85*100/F85</f>
        <v>100</v>
      </c>
      <c r="I85" s="47">
        <f>I83+I84</f>
        <v>28000</v>
      </c>
      <c r="J85" s="49">
        <f>I85*100/F85</f>
        <v>100</v>
      </c>
    </row>
    <row r="86" spans="1:10" s="48" customFormat="1" ht="21" customHeight="1" thickBot="1">
      <c r="A86" s="13" t="s">
        <v>50</v>
      </c>
      <c r="B86" s="14"/>
      <c r="C86" s="14"/>
      <c r="D86" s="14"/>
      <c r="E86" s="15"/>
      <c r="F86" s="12">
        <f>F85+F82+F77+F70+F66+F61+F55+F53+F33</f>
        <v>5236796.08</v>
      </c>
      <c r="G86" s="12">
        <f>G85+G82+G77+G70+G66+G61+G55+G53+G33</f>
        <v>3470663.17</v>
      </c>
      <c r="H86" s="51">
        <f>G86*100/F86</f>
        <v>66.27455255045943</v>
      </c>
      <c r="I86" s="12">
        <f>I85+I82+I77+I70+I66+I61+I55+I53+I33</f>
        <v>5236796.08</v>
      </c>
      <c r="J86" s="50">
        <f>I86*100/F86</f>
        <v>100</v>
      </c>
    </row>
  </sheetData>
  <sheetProtection/>
  <mergeCells count="33">
    <mergeCell ref="B26:D26"/>
    <mergeCell ref="B22:D22"/>
    <mergeCell ref="B23:D23"/>
    <mergeCell ref="B24:D24"/>
    <mergeCell ref="B25:D25"/>
    <mergeCell ref="A6:L6"/>
    <mergeCell ref="B20:D20"/>
    <mergeCell ref="B21:D21"/>
    <mergeCell ref="G7:H7"/>
    <mergeCell ref="I7:J7"/>
    <mergeCell ref="A1:J1"/>
    <mergeCell ref="A2:J2"/>
    <mergeCell ref="A3:J3"/>
    <mergeCell ref="A4:J4"/>
    <mergeCell ref="A5:J5"/>
    <mergeCell ref="A7:A8"/>
    <mergeCell ref="E7:E8"/>
    <mergeCell ref="F7:F8"/>
    <mergeCell ref="B9:D9"/>
    <mergeCell ref="B10:D10"/>
    <mergeCell ref="B11:D11"/>
    <mergeCell ref="B12:D12"/>
    <mergeCell ref="B16:D16"/>
    <mergeCell ref="B17:D17"/>
    <mergeCell ref="B13:D13"/>
    <mergeCell ref="B14:D14"/>
    <mergeCell ref="A86:E86"/>
    <mergeCell ref="A29:J29"/>
    <mergeCell ref="B7:D8"/>
    <mergeCell ref="A27:E27"/>
    <mergeCell ref="B18:D18"/>
    <mergeCell ref="B19:D19"/>
    <mergeCell ref="B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XTreme</cp:lastModifiedBy>
  <dcterms:created xsi:type="dcterms:W3CDTF">2002-03-11T10:22:12Z</dcterms:created>
  <dcterms:modified xsi:type="dcterms:W3CDTF">2014-11-14T02:15:32Z</dcterms:modified>
  <cp:category/>
  <cp:version/>
  <cp:contentType/>
  <cp:contentStatus/>
</cp:coreProperties>
</file>