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45" windowHeight="8985" tabRatio="834" activeTab="0"/>
  </bookViews>
  <sheets>
    <sheet name="прил 1 НДФЛ" sheetId="1" r:id="rId1"/>
    <sheet name="прил 2  Акцизы" sheetId="2" r:id="rId2"/>
    <sheet name="прил 3  Имущество" sheetId="3" r:id="rId3"/>
    <sheet name="прил 4  Зем.налог" sheetId="4" r:id="rId4"/>
    <sheet name="прил 5  Гос пошлина" sheetId="5" r:id="rId5"/>
    <sheet name="прил 6 ЕСХН" sheetId="6" r:id="rId6"/>
  </sheets>
  <definedNames/>
  <calcPr fullCalcOnLoad="1"/>
</workbook>
</file>

<file path=xl/sharedStrings.xml><?xml version="1.0" encoding="utf-8"?>
<sst xmlns="http://schemas.openxmlformats.org/spreadsheetml/2006/main" count="130" uniqueCount="67">
  <si>
    <t>Норматив отчислений доходов консолидированного бюджета края от акцизов на ГСМ</t>
  </si>
  <si>
    <t>1 03 02230 01 0000 110</t>
  </si>
  <si>
    <t>1 03 02240 01 0000 110</t>
  </si>
  <si>
    <t>1 03 02250 01 0000 110</t>
  </si>
  <si>
    <t>103 02260 01 0000 110</t>
  </si>
  <si>
    <t>тыс. рублей</t>
  </si>
  <si>
    <t>итого акцизы</t>
  </si>
  <si>
    <t>№
п/п</t>
  </si>
  <si>
    <t>Наименование показателя</t>
  </si>
  <si>
    <t>Ед.изм.</t>
  </si>
  <si>
    <t>Расчеты</t>
  </si>
  <si>
    <t>Сводный индекс производства и дефлятор-цен</t>
  </si>
  <si>
    <t>%</t>
  </si>
  <si>
    <t>1*2/100</t>
  </si>
  <si>
    <t>Сумма налога (сог-но 5-МН)</t>
  </si>
  <si>
    <t>тыс. руб.</t>
  </si>
  <si>
    <t>Уровень собираемости</t>
  </si>
  <si>
    <t>3*4/100</t>
  </si>
  <si>
    <t>к пояснительной записке</t>
  </si>
  <si>
    <t>Сумма налога в сельский бюджет</t>
  </si>
  <si>
    <t>Приложение 1</t>
  </si>
  <si>
    <t>Приложение 2</t>
  </si>
  <si>
    <t>Приложение 4</t>
  </si>
  <si>
    <t>Приложение 5</t>
  </si>
  <si>
    <t>Сумма налога в бюджет с учетом собираемости</t>
  </si>
  <si>
    <t>Приложение 6</t>
  </si>
  <si>
    <t>1+(2*3)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</si>
  <si>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Российиской Федерации, зачисляемого в бюджет Разъезженского сельсовета, на 2018 – 2020 годы </t>
  </si>
  <si>
    <t xml:space="preserve">Акцизы по подакцизным товарам (продукции), производимым на территории Российской Федерации, зачисляемые в бюджет Разъезженского сельсовета, на 2018 – 2020 годы </t>
  </si>
  <si>
    <t>0,0128</t>
  </si>
  <si>
    <t xml:space="preserve">Налог на имущество физических лиц, зачисляемый в бюджет Разъезженского сельсовета, на 2018 – 2020 годы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</si>
  <si>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поселений, зачисляемого в бюджет Разъезженского сельсовета, на 2018 – 2020 годы </t>
  </si>
  <si>
    <t>Сумма недоимки на 01.10.2017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</si>
  <si>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зачисляемая в бюджет Разъезженского сельсовета, на 2018 – 2020 годы </t>
  </si>
  <si>
    <t>Ожидаемое поступление до конца 2017 г.</t>
  </si>
  <si>
    <t xml:space="preserve">Единй налог на вмененный доход для отдельных видов деятельности и единому сельскохозяйственному налогу (за налоговые периоды, истекшие до 1 января 2011 года, зачисляемого в бюджет Разъезженского сельсовета, на 2018 – 2020 годы </t>
  </si>
  <si>
    <t xml:space="preserve">Ожидаемое поступление до конца 2017г. </t>
  </si>
  <si>
    <t>Сумма налога с учетом коэффициента</t>
  </si>
  <si>
    <t>Погашение недоимки</t>
  </si>
  <si>
    <t>3*4</t>
  </si>
  <si>
    <t>3+6</t>
  </si>
  <si>
    <t>Норматив отчисления</t>
  </si>
  <si>
    <t>6*7/20</t>
  </si>
  <si>
    <t>Сумма недоимки зачисляемый в районный бюджет</t>
  </si>
  <si>
    <t>Сумма налога (сог-но 5-МН) за 2016 год</t>
  </si>
  <si>
    <t>Сумма налога в  бюджет</t>
  </si>
  <si>
    <t>Коэффициент погашения недоимки</t>
  </si>
  <si>
    <t>Процент собираемости</t>
  </si>
  <si>
    <t>Сумма налога с учетом собираемости</t>
  </si>
  <si>
    <t>Сумма налога в консолидированный бюджет с учетом недоимки</t>
  </si>
  <si>
    <t>№</t>
  </si>
  <si>
    <t>Расчет</t>
  </si>
  <si>
    <t xml:space="preserve"> Налогооблагаемая база (сог-но 5-ЕСХН)</t>
  </si>
  <si>
    <t>Ставка налога</t>
  </si>
  <si>
    <t>Сумма налога, подлежащая уплате в бюджет</t>
  </si>
  <si>
    <t>Сумма налога</t>
  </si>
  <si>
    <t>3*4%</t>
  </si>
  <si>
    <t>Индекс дефлятор</t>
  </si>
  <si>
    <t>5*6/100</t>
  </si>
  <si>
    <t>7*8/100</t>
  </si>
  <si>
    <t>Недоимка на 01.08.2017г.</t>
  </si>
  <si>
    <t>Поступление недоимки ежегодно</t>
  </si>
  <si>
    <t>Сумма налога подлежащий уплате в районный бюджет с учетом собираемости</t>
  </si>
  <si>
    <t>(10*11%)+9</t>
  </si>
  <si>
    <t xml:space="preserve"> Норматив отчислений в сельский бюджет</t>
  </si>
  <si>
    <t>Недоимка по налогу на 01.10.2017г.</t>
  </si>
  <si>
    <t>Сумма налога с учетом  недоимки зачисляемый в сельский бюджет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</si>
</sst>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%"/>
    <numFmt numFmtId="165" formatCode="#,##0.0"/>
    <numFmt numFmtId="166" formatCode="0.0"/>
    <numFmt numFmtId="167" formatCode="0.000"/>
    <numFmt numFmtId="168" formatCode="0.00000"/>
    <numFmt numFmtId="169" formatCode="0.0000"/>
    <numFmt numFmtId="170" formatCode="0.00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  <numFmt numFmtId="176" formatCode="_-* #,##0.0_р_._-;\-* #,##0.0_р_._-;_-* &quot;-&quot;?_р_._-;_-@_-"/>
  </numFmts>
  <fonts count="38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24" borderId="0" xfId="58" applyFill="1">
      <alignment/>
      <protection/>
    </xf>
    <xf numFmtId="0" fontId="2" fillId="0" borderId="0" xfId="58">
      <alignment/>
      <protection/>
    </xf>
    <xf numFmtId="0" fontId="21" fillId="24" borderId="0" xfId="55" applyFont="1" applyFill="1" applyBorder="1" applyAlignment="1">
      <alignment horizontal="center" vertical="center" wrapText="1"/>
      <protection/>
    </xf>
    <xf numFmtId="0" fontId="2" fillId="24" borderId="0" xfId="58" applyFill="1" applyBorder="1" applyAlignment="1">
      <alignment vertical="center" wrapText="1"/>
      <protection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top"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Font="1" applyFill="1" applyAlignment="1">
      <alignment horizontal="center" vertical="top"/>
    </xf>
    <xf numFmtId="0" fontId="23" fillId="0" borderId="0" xfId="57" applyFont="1" applyFill="1">
      <alignment/>
      <protection/>
    </xf>
    <xf numFmtId="0" fontId="26" fillId="0" borderId="0" xfId="0" applyFont="1" applyFill="1" applyAlignment="1">
      <alignment vertical="top"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11" xfId="57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>
      <alignment horizontal="left" vertical="center"/>
    </xf>
    <xf numFmtId="0" fontId="23" fillId="0" borderId="0" xfId="57" applyFont="1" applyFill="1" applyAlignment="1">
      <alignment horizontal="center" vertical="top"/>
      <protection/>
    </xf>
    <xf numFmtId="0" fontId="0" fillId="0" borderId="0" xfId="0" applyAlignment="1">
      <alignment horizontal="left"/>
    </xf>
    <xf numFmtId="0" fontId="22" fillId="0" borderId="2" xfId="57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0" xfId="57" applyFont="1" applyFill="1" applyAlignment="1">
      <alignment vertical="top"/>
      <protection/>
    </xf>
    <xf numFmtId="0" fontId="22" fillId="0" borderId="0" xfId="57" applyNumberFormat="1" applyFont="1" applyFill="1" applyBorder="1" applyAlignment="1" applyProtection="1">
      <alignment horizontal="right" vertical="top" wrapText="1"/>
      <protection/>
    </xf>
    <xf numFmtId="0" fontId="26" fillId="0" borderId="0" xfId="57" applyFont="1" applyFill="1" applyAlignment="1">
      <alignment horizontal="center" vertical="top"/>
      <protection/>
    </xf>
    <xf numFmtId="0" fontId="26" fillId="0" borderId="0" xfId="57" applyFont="1" applyFill="1" applyAlignment="1">
      <alignment vertical="top"/>
      <protection/>
    </xf>
    <xf numFmtId="0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0" xfId="57" applyFont="1" applyFill="1" applyAlignment="1">
      <alignment horizontal="left" vertical="top" wrapText="1"/>
      <protection/>
    </xf>
    <xf numFmtId="0" fontId="23" fillId="0" borderId="0" xfId="57" applyFont="1" applyFill="1" applyAlignment="1">
      <alignment horizontal="left" vertical="top"/>
      <protection/>
    </xf>
    <xf numFmtId="165" fontId="24" fillId="24" borderId="11" xfId="58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2" fillId="0" borderId="11" xfId="57" applyNumberFormat="1" applyFont="1" applyFill="1" applyBorder="1" applyAlignment="1" applyProtection="1">
      <alignment horizontal="center" vertical="top" wrapText="1"/>
      <protection/>
    </xf>
    <xf numFmtId="0" fontId="22" fillId="0" borderId="11" xfId="57" applyNumberFormat="1" applyFont="1" applyFill="1" applyBorder="1" applyAlignment="1" applyProtection="1">
      <alignment horizontal="right" vertical="top" wrapText="1"/>
      <protection/>
    </xf>
    <xf numFmtId="0" fontId="22" fillId="0" borderId="11" xfId="0" applyNumberFormat="1" applyFont="1" applyFill="1" applyBorder="1" applyAlignment="1" applyProtection="1">
      <alignment horizontal="right" vertical="top" wrapText="1"/>
      <protection/>
    </xf>
    <xf numFmtId="166" fontId="22" fillId="0" borderId="11" xfId="0" applyNumberFormat="1" applyFont="1" applyFill="1" applyBorder="1" applyAlignment="1" applyProtection="1">
      <alignment horizontal="right" vertical="top" wrapText="1"/>
      <protection/>
    </xf>
    <xf numFmtId="0" fontId="29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>
      <alignment horizontal="center" vertical="center"/>
    </xf>
    <xf numFmtId="1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22" fillId="0" borderId="10" xfId="57" applyNumberFormat="1" applyFont="1" applyFill="1" applyBorder="1" applyAlignment="1" applyProtection="1">
      <alignment horizontal="center" vertical="top" wrapText="1"/>
      <protection/>
    </xf>
    <xf numFmtId="0" fontId="20" fillId="24" borderId="0" xfId="58" applyFont="1" applyFill="1" applyAlignment="1">
      <alignment/>
      <protection/>
    </xf>
    <xf numFmtId="0" fontId="23" fillId="0" borderId="11" xfId="0" applyFont="1" applyBorder="1" applyAlignment="1">
      <alignment vertical="top" wrapText="1"/>
    </xf>
    <xf numFmtId="165" fontId="22" fillId="0" borderId="11" xfId="57" applyNumberFormat="1" applyFont="1" applyFill="1" applyBorder="1" applyAlignment="1" applyProtection="1">
      <alignment horizontal="center" vertical="center" wrapText="1"/>
      <protection/>
    </xf>
    <xf numFmtId="0" fontId="22" fillId="0" borderId="2" xfId="57" applyNumberFormat="1" applyFont="1" applyFill="1" applyBorder="1" applyAlignment="1" applyProtection="1">
      <alignment horizontal="center" vertical="top" wrapText="1"/>
      <protection/>
    </xf>
    <xf numFmtId="0" fontId="23" fillId="0" borderId="13" xfId="0" applyFont="1" applyBorder="1" applyAlignment="1">
      <alignment horizontal="center" vertical="center" wrapText="1"/>
    </xf>
    <xf numFmtId="4" fontId="22" fillId="0" borderId="11" xfId="57" applyNumberFormat="1" applyFont="1" applyFill="1" applyBorder="1" applyAlignment="1" applyProtection="1">
      <alignment horizontal="right" vertical="center" wrapText="1"/>
      <protection/>
    </xf>
    <xf numFmtId="49" fontId="24" fillId="0" borderId="11" xfId="58" applyNumberFormat="1" applyFont="1" applyFill="1" applyBorder="1" applyAlignment="1">
      <alignment horizontal="center" vertical="center"/>
      <protection/>
    </xf>
    <xf numFmtId="0" fontId="22" fillId="24" borderId="11" xfId="58" applyFont="1" applyFill="1" applyBorder="1" applyAlignment="1">
      <alignment horizontal="center" vertical="center" wrapText="1"/>
      <protection/>
    </xf>
    <xf numFmtId="0" fontId="22" fillId="0" borderId="13" xfId="57" applyNumberFormat="1" applyFont="1" applyFill="1" applyBorder="1" applyAlignment="1" applyProtection="1">
      <alignment horizontal="center" vertical="center" wrapText="1"/>
      <protection/>
    </xf>
    <xf numFmtId="0" fontId="22" fillId="0" borderId="13" xfId="57" applyNumberFormat="1" applyFont="1" applyFill="1" applyBorder="1" applyAlignment="1" applyProtection="1">
      <alignment horizontal="center" vertical="top" wrapText="1"/>
      <protection/>
    </xf>
    <xf numFmtId="0" fontId="22" fillId="0" borderId="14" xfId="57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vertical="center" wrapText="1"/>
    </xf>
    <xf numFmtId="165" fontId="22" fillId="25" borderId="14" xfId="57" applyNumberFormat="1" applyFont="1" applyFill="1" applyBorder="1" applyAlignment="1" applyProtection="1">
      <alignment horizontal="right" vertical="center" wrapText="1"/>
      <protection/>
    </xf>
    <xf numFmtId="165" fontId="22" fillId="25" borderId="11" xfId="57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166" fontId="22" fillId="25" borderId="11" xfId="57" applyNumberFormat="1" applyFont="1" applyFill="1" applyBorder="1" applyAlignment="1" applyProtection="1">
      <alignment horizontal="right" vertical="center" wrapText="1"/>
      <protection/>
    </xf>
    <xf numFmtId="0" fontId="22" fillId="25" borderId="11" xfId="57" applyNumberFormat="1" applyFont="1" applyFill="1" applyBorder="1" applyAlignment="1" applyProtection="1">
      <alignment horizontal="right" vertical="center" wrapText="1"/>
      <protection/>
    </xf>
    <xf numFmtId="3" fontId="22" fillId="25" borderId="11" xfId="57" applyNumberFormat="1" applyFont="1" applyFill="1" applyBorder="1" applyAlignment="1" applyProtection="1">
      <alignment horizontal="right" vertical="center" wrapText="1"/>
      <protection/>
    </xf>
    <xf numFmtId="0" fontId="22" fillId="0" borderId="15" xfId="57" applyNumberFormat="1" applyFont="1" applyFill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65" fontId="23" fillId="25" borderId="10" xfId="59" applyNumberFormat="1" applyFont="1" applyFill="1" applyBorder="1" applyAlignment="1">
      <alignment horizontal="right" vertical="center" wrapText="1"/>
      <protection/>
    </xf>
    <xf numFmtId="0" fontId="23" fillId="0" borderId="11" xfId="57" applyFont="1" applyFill="1" applyBorder="1" applyAlignment="1">
      <alignment vertical="top"/>
      <protection/>
    </xf>
    <xf numFmtId="0" fontId="23" fillId="0" borderId="11" xfId="57" applyFont="1" applyFill="1" applyBorder="1" applyAlignment="1">
      <alignment horizontal="center" vertical="center"/>
      <protection/>
    </xf>
    <xf numFmtId="166" fontId="26" fillId="0" borderId="11" xfId="57" applyNumberFormat="1" applyFont="1" applyFill="1" applyBorder="1" applyAlignment="1">
      <alignment vertical="top"/>
      <protection/>
    </xf>
    <xf numFmtId="0" fontId="23" fillId="0" borderId="11" xfId="57" applyFont="1" applyFill="1" applyBorder="1" applyAlignment="1">
      <alignment horizontal="left" vertical="center"/>
      <protection/>
    </xf>
    <xf numFmtId="0" fontId="23" fillId="0" borderId="11" xfId="0" applyFont="1" applyFill="1" applyBorder="1" applyAlignment="1">
      <alignment vertical="top" wrapText="1"/>
    </xf>
    <xf numFmtId="166" fontId="22" fillId="0" borderId="11" xfId="57" applyNumberFormat="1" applyFont="1" applyFill="1" applyBorder="1" applyAlignment="1" applyProtection="1">
      <alignment horizontal="right" vertical="top" wrapText="1"/>
      <protection/>
    </xf>
    <xf numFmtId="2" fontId="22" fillId="0" borderId="11" xfId="0" applyNumberFormat="1" applyFont="1" applyFill="1" applyBorder="1" applyAlignment="1" applyProtection="1">
      <alignment horizontal="right" vertical="top" wrapText="1"/>
      <protection/>
    </xf>
    <xf numFmtId="0" fontId="22" fillId="25" borderId="11" xfId="57" applyNumberFormat="1" applyFont="1" applyFill="1" applyBorder="1" applyAlignment="1" applyProtection="1">
      <alignment horizontal="center" vertical="center" wrapText="1"/>
      <protection/>
    </xf>
    <xf numFmtId="0" fontId="22" fillId="0" borderId="11" xfId="57" applyNumberFormat="1" applyFont="1" applyFill="1" applyBorder="1" applyAlignment="1" applyProtection="1">
      <alignment horizontal="left" vertical="top" wrapText="1"/>
      <protection/>
    </xf>
    <xf numFmtId="0" fontId="22" fillId="0" borderId="11" xfId="57" applyNumberFormat="1" applyFont="1" applyFill="1" applyBorder="1" applyAlignment="1" applyProtection="1">
      <alignment vertical="top" wrapText="1"/>
      <protection/>
    </xf>
    <xf numFmtId="0" fontId="22" fillId="0" borderId="11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25" fillId="0" borderId="0" xfId="57" applyFont="1" applyFill="1" applyAlignment="1">
      <alignment horizontal="center" vertical="center" wrapText="1"/>
      <protection/>
    </xf>
    <xf numFmtId="0" fontId="25" fillId="24" borderId="0" xfId="55" applyFont="1" applyFill="1" applyBorder="1" applyAlignment="1">
      <alignment horizontal="center" vertical="center" wrapText="1"/>
      <protection/>
    </xf>
    <xf numFmtId="0" fontId="33" fillId="24" borderId="11" xfId="58" applyFont="1" applyFill="1" applyBorder="1" applyAlignment="1">
      <alignment horizontal="center" vertical="center" wrapText="1"/>
      <protection/>
    </xf>
    <xf numFmtId="0" fontId="33" fillId="24" borderId="16" xfId="58" applyFont="1" applyFill="1" applyBorder="1" applyAlignment="1">
      <alignment horizontal="center" vertical="center" wrapText="1"/>
      <protection/>
    </xf>
    <xf numFmtId="0" fontId="33" fillId="24" borderId="17" xfId="58" applyFont="1" applyFill="1" applyBorder="1" applyAlignment="1">
      <alignment horizontal="center" vertical="center" wrapText="1"/>
      <protection/>
    </xf>
    <xf numFmtId="0" fontId="33" fillId="24" borderId="18" xfId="58" applyFont="1" applyFill="1" applyBorder="1" applyAlignment="1">
      <alignment horizontal="center" vertical="center" wrapText="1"/>
      <protection/>
    </xf>
    <xf numFmtId="0" fontId="33" fillId="24" borderId="19" xfId="58" applyFont="1" applyFill="1" applyBorder="1" applyAlignment="1">
      <alignment horizontal="center" vertical="center" wrapText="1"/>
      <protection/>
    </xf>
    <xf numFmtId="0" fontId="33" fillId="24" borderId="20" xfId="58" applyFont="1" applyFill="1" applyBorder="1" applyAlignment="1">
      <alignment horizontal="center" vertical="center" wrapText="1"/>
      <protection/>
    </xf>
    <xf numFmtId="0" fontId="33" fillId="24" borderId="21" xfId="58" applyFont="1" applyFill="1" applyBorder="1" applyAlignment="1">
      <alignment horizontal="center" vertical="center" wrapText="1"/>
      <protection/>
    </xf>
    <xf numFmtId="0" fontId="22" fillId="24" borderId="0" xfId="58" applyFont="1" applyFill="1" applyBorder="1" applyAlignment="1">
      <alignment horizontal="right" vertical="center" wrapText="1"/>
      <protection/>
    </xf>
    <xf numFmtId="0" fontId="2" fillId="24" borderId="0" xfId="58" applyFill="1" applyBorder="1" applyAlignment="1">
      <alignment vertical="center" wrapText="1"/>
      <protection/>
    </xf>
    <xf numFmtId="0" fontId="32" fillId="24" borderId="11" xfId="58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2" fillId="0" borderId="22" xfId="57" applyNumberFormat="1" applyFont="1" applyFill="1" applyBorder="1" applyAlignment="1" applyProtection="1">
      <alignment horizontal="right" vertical="center" wrapText="1"/>
      <protection/>
    </xf>
    <xf numFmtId="0" fontId="22" fillId="0" borderId="16" xfId="57" applyNumberFormat="1" applyFont="1" applyFill="1" applyBorder="1" applyAlignment="1" applyProtection="1">
      <alignment horizontal="right" vertical="center" wrapText="1"/>
      <protection/>
    </xf>
    <xf numFmtId="0" fontId="22" fillId="0" borderId="10" xfId="57" applyNumberFormat="1" applyFont="1" applyFill="1" applyBorder="1" applyAlignment="1" applyProtection="1">
      <alignment horizontal="right" vertical="center" wrapText="1"/>
      <protection/>
    </xf>
    <xf numFmtId="166" fontId="23" fillId="0" borderId="11" xfId="0" applyNumberFormat="1" applyFont="1" applyFill="1" applyBorder="1" applyAlignment="1">
      <alignment vertical="justify"/>
    </xf>
    <xf numFmtId="166" fontId="23" fillId="0" borderId="23" xfId="0" applyNumberFormat="1" applyFont="1" applyFill="1" applyBorder="1" applyAlignment="1">
      <alignment vertical="justify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 vertical="center"/>
    </xf>
    <xf numFmtId="166" fontId="22" fillId="0" borderId="11" xfId="57" applyNumberFormat="1" applyFont="1" applyFill="1" applyBorder="1" applyAlignment="1" applyProtection="1">
      <alignment horizontal="right" vertical="center" wrapText="1"/>
      <protection/>
    </xf>
    <xf numFmtId="165" fontId="22" fillId="0" borderId="11" xfId="57" applyNumberFormat="1" applyFont="1" applyFill="1" applyBorder="1" applyAlignment="1" applyProtection="1">
      <alignment horizontal="right" vertical="center" wrapText="1"/>
      <protection/>
    </xf>
    <xf numFmtId="0" fontId="22" fillId="0" borderId="11" xfId="57" applyNumberFormat="1" applyFont="1" applyFill="1" applyBorder="1" applyAlignment="1" applyProtection="1">
      <alignment horizontal="right" vertical="center" wrapText="1"/>
      <protection/>
    </xf>
    <xf numFmtId="2" fontId="22" fillId="0" borderId="11" xfId="57" applyNumberFormat="1" applyFont="1" applyFill="1" applyBorder="1" applyAlignment="1" applyProtection="1">
      <alignment horizontal="right" vertical="center" wrapText="1"/>
      <protection/>
    </xf>
    <xf numFmtId="166" fontId="23" fillId="0" borderId="11" xfId="57" applyNumberFormat="1" applyFont="1" applyFill="1" applyBorder="1" applyAlignment="1" applyProtection="1">
      <alignment horizontal="right" vertical="center" wrapText="1"/>
      <protection/>
    </xf>
  </cellXfs>
  <cellStyles count="5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Xl0000740" xfId="57"/>
    <cellStyle name="Обычный_Лист1" xfId="58"/>
    <cellStyle name="Обычный_Приложение 25-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4.125" style="0" bestFit="1" customWidth="1"/>
    <col min="2" max="2" width="36.375" style="0" customWidth="1"/>
    <col min="3" max="3" width="8.125" style="0" bestFit="1" customWidth="1"/>
    <col min="4" max="4" width="11.75390625" style="0" customWidth="1"/>
    <col min="5" max="7" width="9.75390625" style="0" customWidth="1"/>
  </cols>
  <sheetData>
    <row r="1" spans="6:7" ht="43.5" customHeight="1">
      <c r="F1" s="91" t="s">
        <v>20</v>
      </c>
      <c r="G1" s="91"/>
    </row>
    <row r="2" spans="4:7" ht="20.25" customHeight="1">
      <c r="D2" s="91" t="s">
        <v>18</v>
      </c>
      <c r="E2" s="91"/>
      <c r="F2" s="91"/>
      <c r="G2" s="91"/>
    </row>
    <row r="3" spans="1:7" ht="107.25" customHeight="1">
      <c r="A3" s="92" t="s">
        <v>27</v>
      </c>
      <c r="B3" s="92"/>
      <c r="C3" s="92"/>
      <c r="D3" s="92"/>
      <c r="E3" s="92"/>
      <c r="F3" s="92"/>
      <c r="G3" s="92"/>
    </row>
    <row r="4" spans="1:7" ht="15.75">
      <c r="A4" s="32"/>
      <c r="B4" s="18"/>
      <c r="C4" s="32"/>
      <c r="D4" s="18"/>
      <c r="E4" s="18"/>
      <c r="F4" s="18"/>
      <c r="G4" s="18"/>
    </row>
    <row r="6" spans="1:7" ht="31.5">
      <c r="A6" s="57" t="s">
        <v>7</v>
      </c>
      <c r="B6" s="57" t="s">
        <v>8</v>
      </c>
      <c r="C6" s="57" t="s">
        <v>9</v>
      </c>
      <c r="D6" s="46" t="s">
        <v>10</v>
      </c>
      <c r="E6" s="67">
        <v>2018</v>
      </c>
      <c r="F6" s="67">
        <v>2019</v>
      </c>
      <c r="G6" s="46">
        <v>2020</v>
      </c>
    </row>
    <row r="7" spans="1:7" ht="15.75">
      <c r="A7" s="61">
        <v>1</v>
      </c>
      <c r="B7" s="34">
        <v>2</v>
      </c>
      <c r="C7" s="61">
        <v>3</v>
      </c>
      <c r="D7" s="34">
        <v>4</v>
      </c>
      <c r="E7" s="68">
        <v>5</v>
      </c>
      <c r="F7" s="66">
        <v>6</v>
      </c>
      <c r="G7" s="22">
        <v>7</v>
      </c>
    </row>
    <row r="8" spans="1:7" ht="48" customHeight="1">
      <c r="A8" s="61">
        <v>1</v>
      </c>
      <c r="B8" s="69" t="s">
        <v>36</v>
      </c>
      <c r="C8" s="41" t="s">
        <v>5</v>
      </c>
      <c r="D8" s="35"/>
      <c r="E8" s="70">
        <v>271.1</v>
      </c>
      <c r="F8" s="70">
        <v>58</v>
      </c>
      <c r="G8" s="71">
        <v>69.1</v>
      </c>
    </row>
    <row r="9" spans="1:7" ht="35.25" customHeight="1">
      <c r="A9" s="61">
        <v>2</v>
      </c>
      <c r="B9" s="69" t="s">
        <v>11</v>
      </c>
      <c r="C9" s="35" t="s">
        <v>12</v>
      </c>
      <c r="D9" s="72"/>
      <c r="E9" s="108">
        <v>103.7</v>
      </c>
      <c r="F9" s="109">
        <v>103.9</v>
      </c>
      <c r="G9" s="110">
        <v>103.9</v>
      </c>
    </row>
    <row r="10" spans="1:7" ht="35.25" customHeight="1">
      <c r="A10" s="61">
        <v>3</v>
      </c>
      <c r="B10" s="69" t="s">
        <v>37</v>
      </c>
      <c r="C10" s="35" t="s">
        <v>5</v>
      </c>
      <c r="D10" s="72" t="s">
        <v>13</v>
      </c>
      <c r="E10" s="73">
        <f>E8*E9/100</f>
        <v>281.13070000000005</v>
      </c>
      <c r="F10" s="73">
        <f>F8*F9/100</f>
        <v>60.26200000000001</v>
      </c>
      <c r="G10" s="73">
        <f>G8*G9/100</f>
        <v>71.7949</v>
      </c>
    </row>
    <row r="11" spans="1:7" ht="35.25" customHeight="1">
      <c r="A11" s="61">
        <v>4</v>
      </c>
      <c r="B11" s="69" t="s">
        <v>65</v>
      </c>
      <c r="C11" s="35" t="s">
        <v>5</v>
      </c>
      <c r="D11" s="35"/>
      <c r="E11" s="74">
        <v>25.2</v>
      </c>
      <c r="F11" s="74">
        <v>25.2</v>
      </c>
      <c r="G11" s="74">
        <v>25.2</v>
      </c>
    </row>
    <row r="12" spans="1:7" ht="15.75">
      <c r="A12" s="61">
        <v>5</v>
      </c>
      <c r="B12" s="69" t="s">
        <v>38</v>
      </c>
      <c r="C12" s="35" t="s">
        <v>12</v>
      </c>
      <c r="D12" s="62"/>
      <c r="E12" s="75">
        <v>35</v>
      </c>
      <c r="F12" s="75">
        <v>35</v>
      </c>
      <c r="G12" s="75">
        <v>30</v>
      </c>
    </row>
    <row r="13" spans="1:7" ht="31.5">
      <c r="A13" s="61">
        <v>6</v>
      </c>
      <c r="B13" s="69" t="s">
        <v>43</v>
      </c>
      <c r="C13" s="35" t="s">
        <v>5</v>
      </c>
      <c r="D13" s="62" t="s">
        <v>39</v>
      </c>
      <c r="E13" s="71">
        <f>E11*E12%</f>
        <v>8.819999999999999</v>
      </c>
      <c r="F13" s="71">
        <f>F11*F12%</f>
        <v>8.819999999999999</v>
      </c>
      <c r="G13" s="71">
        <f>G11*G12%</f>
        <v>7.56</v>
      </c>
    </row>
    <row r="14" spans="1:7" ht="31.5">
      <c r="A14" s="76">
        <v>7</v>
      </c>
      <c r="B14" s="77" t="s">
        <v>66</v>
      </c>
      <c r="C14" s="72" t="s">
        <v>5</v>
      </c>
      <c r="D14" s="78" t="s">
        <v>40</v>
      </c>
      <c r="E14" s="79">
        <f>E10+E13</f>
        <v>289.95070000000004</v>
      </c>
      <c r="F14" s="79">
        <f>F10+F13</f>
        <v>69.08200000000001</v>
      </c>
      <c r="G14" s="79">
        <f>G10+G13</f>
        <v>79.3549</v>
      </c>
    </row>
    <row r="15" spans="1:7" ht="15.75">
      <c r="A15" s="46">
        <v>8</v>
      </c>
      <c r="B15" s="80" t="s">
        <v>41</v>
      </c>
      <c r="C15" s="46" t="s">
        <v>12</v>
      </c>
      <c r="D15" s="47"/>
      <c r="E15" s="47">
        <v>2</v>
      </c>
      <c r="F15" s="47">
        <v>2</v>
      </c>
      <c r="G15" s="47">
        <v>2</v>
      </c>
    </row>
    <row r="16" spans="1:7" ht="31.5">
      <c r="A16" s="46">
        <v>9</v>
      </c>
      <c r="B16" s="83" t="s">
        <v>19</v>
      </c>
      <c r="C16" s="35" t="s">
        <v>5</v>
      </c>
      <c r="D16" s="81" t="s">
        <v>42</v>
      </c>
      <c r="E16" s="82">
        <f>(E14*E15)/10</f>
        <v>57.99014000000001</v>
      </c>
      <c r="F16" s="82">
        <f>(F8*F9/100)+(F11*F12/100)</f>
        <v>69.08200000000001</v>
      </c>
      <c r="G16" s="82">
        <f>(G8*G9/100)+(G11*G12/100)</f>
        <v>79.3549</v>
      </c>
    </row>
  </sheetData>
  <sheetProtection/>
  <mergeCells count="3">
    <mergeCell ref="F1:G1"/>
    <mergeCell ref="A3:G3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8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1.25390625" style="0" customWidth="1"/>
    <col min="2" max="16" width="7.375" style="0" customWidth="1"/>
  </cols>
  <sheetData>
    <row r="1" spans="1:1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8"/>
      <c r="M1" s="58"/>
      <c r="N1" s="91" t="s">
        <v>21</v>
      </c>
      <c r="O1" s="91"/>
      <c r="P1" s="91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1" t="s">
        <v>18</v>
      </c>
      <c r="O2" s="91"/>
      <c r="P2" s="91"/>
    </row>
    <row r="3" spans="1:16" ht="44.25" customHeight="1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22.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101" t="s">
        <v>5</v>
      </c>
      <c r="M4" s="102"/>
      <c r="N4" s="1"/>
      <c r="O4" s="1"/>
      <c r="P4" s="1"/>
    </row>
    <row r="5" spans="1:16" s="21" customFormat="1" ht="42" customHeight="1">
      <c r="A5" s="103" t="s">
        <v>0</v>
      </c>
      <c r="B5" s="94" t="s">
        <v>1</v>
      </c>
      <c r="C5" s="94"/>
      <c r="D5" s="94"/>
      <c r="E5" s="94" t="s">
        <v>2</v>
      </c>
      <c r="F5" s="94"/>
      <c r="G5" s="94"/>
      <c r="H5" s="94" t="s">
        <v>3</v>
      </c>
      <c r="I5" s="94"/>
      <c r="J5" s="94"/>
      <c r="K5" s="94" t="s">
        <v>4</v>
      </c>
      <c r="L5" s="94"/>
      <c r="M5" s="94"/>
      <c r="N5" s="95" t="s">
        <v>6</v>
      </c>
      <c r="O5" s="96"/>
      <c r="P5" s="97"/>
    </row>
    <row r="6" spans="1:16" s="21" customFormat="1" ht="42" customHeight="1">
      <c r="A6" s="10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8"/>
      <c r="O6" s="99"/>
      <c r="P6" s="100"/>
    </row>
    <row r="7" spans="1:16" s="21" customFormat="1" ht="42" customHeight="1">
      <c r="A7" s="103"/>
      <c r="B7" s="65">
        <v>2018</v>
      </c>
      <c r="C7" s="65">
        <v>2019</v>
      </c>
      <c r="D7" s="65">
        <v>2020</v>
      </c>
      <c r="E7" s="65">
        <v>2018</v>
      </c>
      <c r="F7" s="65">
        <v>2019</v>
      </c>
      <c r="G7" s="65">
        <v>2020</v>
      </c>
      <c r="H7" s="65">
        <v>2018</v>
      </c>
      <c r="I7" s="65">
        <v>2019</v>
      </c>
      <c r="J7" s="65">
        <v>2020</v>
      </c>
      <c r="K7" s="65">
        <v>2018</v>
      </c>
      <c r="L7" s="65">
        <v>2019</v>
      </c>
      <c r="M7" s="65">
        <v>2020</v>
      </c>
      <c r="N7" s="65">
        <v>2018</v>
      </c>
      <c r="O7" s="65">
        <v>2019</v>
      </c>
      <c r="P7" s="65">
        <v>2020</v>
      </c>
    </row>
    <row r="8" spans="1:16" s="45" customFormat="1" ht="43.5" customHeight="1">
      <c r="A8" s="64" t="s">
        <v>29</v>
      </c>
      <c r="B8" s="44">
        <v>34.2</v>
      </c>
      <c r="C8" s="44">
        <v>38.2</v>
      </c>
      <c r="D8" s="44">
        <v>39.7</v>
      </c>
      <c r="E8" s="44">
        <v>0.3</v>
      </c>
      <c r="F8" s="44">
        <v>0.3</v>
      </c>
      <c r="G8" s="44">
        <v>0.3</v>
      </c>
      <c r="H8" s="44">
        <v>62.9</v>
      </c>
      <c r="I8" s="44">
        <v>69.6</v>
      </c>
      <c r="J8" s="44">
        <v>72.2</v>
      </c>
      <c r="K8" s="44">
        <v>-5.3</v>
      </c>
      <c r="L8" s="44">
        <v>-5.3</v>
      </c>
      <c r="M8" s="44">
        <v>-6.9</v>
      </c>
      <c r="N8" s="44">
        <f>B8+E8+H8+K8</f>
        <v>92.10000000000001</v>
      </c>
      <c r="O8" s="44">
        <f>C8+F8+I8+L8</f>
        <v>102.8</v>
      </c>
      <c r="P8" s="44">
        <f>D8+G8+J8+M8</f>
        <v>105.3</v>
      </c>
    </row>
  </sheetData>
  <sheetProtection/>
  <mergeCells count="10">
    <mergeCell ref="N1:P1"/>
    <mergeCell ref="N2:P2"/>
    <mergeCell ref="A3:P3"/>
    <mergeCell ref="K5:M6"/>
    <mergeCell ref="N5:P6"/>
    <mergeCell ref="L4:M4"/>
    <mergeCell ref="A5:A7"/>
    <mergeCell ref="B5:D6"/>
    <mergeCell ref="E5:G6"/>
    <mergeCell ref="H5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.75390625" style="0" customWidth="1"/>
    <col min="2" max="2" width="29.625" style="0" customWidth="1"/>
    <col min="3" max="3" width="8.125" style="0" bestFit="1" customWidth="1"/>
    <col min="4" max="4" width="9.375" style="0" bestFit="1" customWidth="1"/>
    <col min="5" max="7" width="11.125" style="0" customWidth="1"/>
  </cols>
  <sheetData>
    <row r="1" spans="6:7" ht="43.5" customHeight="1">
      <c r="F1" s="91" t="s">
        <v>20</v>
      </c>
      <c r="G1" s="91"/>
    </row>
    <row r="2" spans="4:7" ht="20.25" customHeight="1">
      <c r="D2" s="91" t="s">
        <v>18</v>
      </c>
      <c r="E2" s="91"/>
      <c r="F2" s="91"/>
      <c r="G2" s="91"/>
    </row>
    <row r="3" spans="1:7" ht="79.5" customHeight="1">
      <c r="A3" s="104" t="s">
        <v>30</v>
      </c>
      <c r="B3" s="104"/>
      <c r="C3" s="104"/>
      <c r="D3" s="104"/>
      <c r="E3" s="104"/>
      <c r="F3" s="104"/>
      <c r="G3" s="104"/>
    </row>
    <row r="4" spans="1:7" ht="15.75">
      <c r="A4" s="36"/>
      <c r="B4" s="36"/>
      <c r="C4" s="36"/>
      <c r="D4" s="36"/>
      <c r="E4" s="37"/>
      <c r="F4" s="37"/>
      <c r="G4" s="37"/>
    </row>
    <row r="6" spans="1:7" ht="31.5">
      <c r="A6" s="57" t="s">
        <v>7</v>
      </c>
      <c r="B6" s="57" t="s">
        <v>8</v>
      </c>
      <c r="C6" s="57" t="s">
        <v>9</v>
      </c>
      <c r="D6" s="46" t="s">
        <v>10</v>
      </c>
      <c r="E6" s="46">
        <v>2018</v>
      </c>
      <c r="F6" s="46">
        <v>2019</v>
      </c>
      <c r="G6" s="46">
        <v>2020</v>
      </c>
    </row>
    <row r="7" spans="1:7" ht="15.75">
      <c r="A7" s="57">
        <v>1</v>
      </c>
      <c r="B7" s="57">
        <v>2</v>
      </c>
      <c r="C7" s="57">
        <v>3</v>
      </c>
      <c r="D7" s="46">
        <v>4</v>
      </c>
      <c r="E7" s="46">
        <v>5</v>
      </c>
      <c r="F7" s="46">
        <v>6</v>
      </c>
      <c r="G7" s="46">
        <v>7</v>
      </c>
    </row>
    <row r="8" spans="1:7" ht="31.5">
      <c r="A8" s="46">
        <v>1</v>
      </c>
      <c r="B8" s="84" t="s">
        <v>44</v>
      </c>
      <c r="C8" s="46" t="s">
        <v>15</v>
      </c>
      <c r="D8" s="47"/>
      <c r="E8" s="85">
        <v>144</v>
      </c>
      <c r="F8" s="85">
        <v>161.9</v>
      </c>
      <c r="G8" s="85">
        <v>187.9</v>
      </c>
    </row>
    <row r="9" spans="1:7" ht="47.25">
      <c r="A9" s="46">
        <v>2</v>
      </c>
      <c r="B9" s="84" t="s">
        <v>11</v>
      </c>
      <c r="C9" s="46" t="s">
        <v>12</v>
      </c>
      <c r="D9" s="47"/>
      <c r="E9" s="85">
        <v>114.7</v>
      </c>
      <c r="F9" s="111">
        <v>132.9</v>
      </c>
      <c r="G9" s="112">
        <v>142.5</v>
      </c>
    </row>
    <row r="10" spans="1:7" ht="31.5">
      <c r="A10" s="46">
        <v>3</v>
      </c>
      <c r="B10" s="84" t="s">
        <v>45</v>
      </c>
      <c r="C10" s="46" t="s">
        <v>15</v>
      </c>
      <c r="D10" s="47" t="s">
        <v>13</v>
      </c>
      <c r="E10" s="85">
        <f>E8*E9/100</f>
        <v>165.168</v>
      </c>
      <c r="F10" s="85">
        <f>F8*F9/100</f>
        <v>215.16510000000002</v>
      </c>
      <c r="G10" s="85">
        <f>G8*G9/100</f>
        <v>267.7575</v>
      </c>
    </row>
    <row r="11" spans="1:7" ht="15.75">
      <c r="A11" s="46">
        <v>4</v>
      </c>
      <c r="B11" s="84" t="s">
        <v>16</v>
      </c>
      <c r="C11" s="46" t="s">
        <v>12</v>
      </c>
      <c r="D11" s="47"/>
      <c r="E11" s="47">
        <v>98</v>
      </c>
      <c r="F11" s="47"/>
      <c r="G11" s="47"/>
    </row>
    <row r="12" spans="1:7" ht="31.5">
      <c r="A12" s="46">
        <v>5</v>
      </c>
      <c r="B12" s="84" t="s">
        <v>46</v>
      </c>
      <c r="C12" s="46"/>
      <c r="D12" s="47"/>
      <c r="E12" s="47"/>
      <c r="F12" s="47">
        <v>0.2</v>
      </c>
      <c r="G12" s="47">
        <v>0.4</v>
      </c>
    </row>
    <row r="13" spans="1:7" ht="31.5">
      <c r="A13" s="46">
        <v>6</v>
      </c>
      <c r="B13" s="84" t="s">
        <v>24</v>
      </c>
      <c r="C13" s="46" t="s">
        <v>15</v>
      </c>
      <c r="D13" s="47" t="s">
        <v>17</v>
      </c>
      <c r="E13" s="85">
        <f>E10*E11/100</f>
        <v>161.86464</v>
      </c>
      <c r="F13" s="85">
        <f>F8*F9%*F12+E8+0.9</f>
        <v>187.93302</v>
      </c>
      <c r="G13" s="85">
        <f>G8*G9%*G12+F8+13</f>
        <v>282.00300000000004</v>
      </c>
    </row>
  </sheetData>
  <sheetProtection/>
  <mergeCells count="3">
    <mergeCell ref="A3:G3"/>
    <mergeCell ref="F1:G1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25390625" style="0" customWidth="1"/>
    <col min="2" max="2" width="61.00390625" style="33" customWidth="1"/>
    <col min="3" max="3" width="6.75390625" style="0" customWidth="1"/>
    <col min="4" max="4" width="10.375" style="0" customWidth="1"/>
    <col min="5" max="5" width="12.375" style="0" bestFit="1" customWidth="1"/>
    <col min="6" max="7" width="13.125" style="0" bestFit="1" customWidth="1"/>
  </cols>
  <sheetData>
    <row r="1" spans="5:7" ht="12.75">
      <c r="E1" s="91" t="s">
        <v>22</v>
      </c>
      <c r="F1" s="91"/>
      <c r="G1" s="91"/>
    </row>
    <row r="2" spans="5:7" ht="12.75">
      <c r="E2" s="91" t="s">
        <v>18</v>
      </c>
      <c r="F2" s="91"/>
      <c r="G2" s="91"/>
    </row>
    <row r="3" spans="1:7" ht="64.5" customHeight="1">
      <c r="A3" s="105" t="s">
        <v>31</v>
      </c>
      <c r="B3" s="105"/>
      <c r="C3" s="105"/>
      <c r="D3" s="105"/>
      <c r="E3" s="105"/>
      <c r="F3" s="105"/>
      <c r="G3" s="105"/>
    </row>
    <row r="4" spans="1:7" s="29" customFormat="1" ht="15.75">
      <c r="A4" s="27"/>
      <c r="B4" s="31"/>
      <c r="C4" s="27"/>
      <c r="D4" s="28"/>
      <c r="E4" s="27"/>
      <c r="F4" s="27"/>
      <c r="G4" s="27"/>
    </row>
    <row r="5" spans="1:7" s="54" customFormat="1" ht="34.5" customHeight="1">
      <c r="A5" s="51"/>
      <c r="B5" s="52"/>
      <c r="C5" s="51"/>
      <c r="D5" s="51"/>
      <c r="E5" s="53"/>
      <c r="F5" s="53"/>
      <c r="G5" s="53"/>
    </row>
    <row r="6" spans="1:7" ht="31.5">
      <c r="A6" s="9" t="s">
        <v>7</v>
      </c>
      <c r="B6" s="9" t="s">
        <v>8</v>
      </c>
      <c r="C6" s="9" t="s">
        <v>9</v>
      </c>
      <c r="D6" s="10" t="s">
        <v>10</v>
      </c>
      <c r="E6" s="10">
        <v>2018</v>
      </c>
      <c r="F6" s="10">
        <v>2019</v>
      </c>
      <c r="G6" s="10">
        <v>2020</v>
      </c>
    </row>
    <row r="7" spans="1:7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ht="31.5">
      <c r="A8" s="10">
        <v>1</v>
      </c>
      <c r="B8" s="84" t="s">
        <v>14</v>
      </c>
      <c r="C8" s="10" t="s">
        <v>15</v>
      </c>
      <c r="D8" s="48"/>
      <c r="E8" s="49">
        <v>158</v>
      </c>
      <c r="F8" s="49">
        <v>168.1</v>
      </c>
      <c r="G8" s="49">
        <v>178.2</v>
      </c>
      <c r="H8" s="113"/>
    </row>
    <row r="9" spans="1:8" ht="15.75">
      <c r="A9" s="10">
        <v>2</v>
      </c>
      <c r="B9" s="84" t="s">
        <v>47</v>
      </c>
      <c r="C9" s="10" t="s">
        <v>12</v>
      </c>
      <c r="D9" s="48"/>
      <c r="E9" s="49">
        <v>95</v>
      </c>
      <c r="F9" s="49">
        <v>95</v>
      </c>
      <c r="G9" s="49">
        <v>95</v>
      </c>
      <c r="H9" s="113"/>
    </row>
    <row r="10" spans="1:8" ht="31.5">
      <c r="A10" s="10">
        <v>3</v>
      </c>
      <c r="B10" s="84" t="s">
        <v>48</v>
      </c>
      <c r="C10" s="10" t="s">
        <v>15</v>
      </c>
      <c r="D10" s="48"/>
      <c r="E10" s="49">
        <f>E8*E9%</f>
        <v>150.1</v>
      </c>
      <c r="F10" s="49">
        <f>F8*F9%</f>
        <v>159.695</v>
      </c>
      <c r="G10" s="49">
        <f>G8*G9%</f>
        <v>169.29</v>
      </c>
      <c r="H10" s="113"/>
    </row>
    <row r="11" spans="1:8" ht="31.5">
      <c r="A11" s="10">
        <v>4</v>
      </c>
      <c r="B11" s="84" t="s">
        <v>32</v>
      </c>
      <c r="C11" s="10" t="s">
        <v>15</v>
      </c>
      <c r="D11" s="48"/>
      <c r="E11" s="48">
        <v>221.2</v>
      </c>
      <c r="F11" s="48">
        <v>221.2</v>
      </c>
      <c r="G11" s="48">
        <v>221.2</v>
      </c>
      <c r="H11" s="113"/>
    </row>
    <row r="12" spans="1:8" ht="15.75">
      <c r="A12" s="10">
        <v>5</v>
      </c>
      <c r="B12" s="84" t="s">
        <v>16</v>
      </c>
      <c r="C12" s="10" t="s">
        <v>12</v>
      </c>
      <c r="D12" s="48"/>
      <c r="E12" s="48">
        <v>5</v>
      </c>
      <c r="F12" s="48">
        <v>5</v>
      </c>
      <c r="G12" s="48">
        <v>5</v>
      </c>
      <c r="H12" s="113"/>
    </row>
    <row r="13" spans="1:8" ht="30.75" customHeight="1">
      <c r="A13" s="10">
        <v>6</v>
      </c>
      <c r="B13" s="59" t="s">
        <v>49</v>
      </c>
      <c r="C13" s="10" t="s">
        <v>15</v>
      </c>
      <c r="D13" s="86" t="s">
        <v>26</v>
      </c>
      <c r="E13" s="49">
        <f>E10+(E11*E12%)+6.9</f>
        <v>168.06</v>
      </c>
      <c r="F13" s="49">
        <f>F10+(F11*F12%)+7.4</f>
        <v>178.155</v>
      </c>
      <c r="G13" s="49">
        <f>G10+(G11*G12%)+7.9</f>
        <v>188.25</v>
      </c>
      <c r="H13" s="113"/>
    </row>
    <row r="14" spans="1:8" s="54" customFormat="1" ht="34.5" customHeight="1">
      <c r="A14" s="51"/>
      <c r="B14" s="52"/>
      <c r="C14" s="51"/>
      <c r="D14" s="51"/>
      <c r="E14" s="53"/>
      <c r="F14" s="53"/>
      <c r="G14" s="53"/>
      <c r="H14" s="114"/>
    </row>
    <row r="15" spans="1:7" s="54" customFormat="1" ht="34.5" customHeight="1">
      <c r="A15" s="51"/>
      <c r="B15" s="52"/>
      <c r="C15" s="51"/>
      <c r="D15" s="51"/>
      <c r="E15" s="53"/>
      <c r="F15" s="53"/>
      <c r="G15" s="53"/>
    </row>
    <row r="16" spans="1:7" s="54" customFormat="1" ht="34.5" customHeight="1">
      <c r="A16" s="51"/>
      <c r="B16" s="52"/>
      <c r="C16" s="51"/>
      <c r="D16" s="51"/>
      <c r="E16" s="55"/>
      <c r="F16" s="55"/>
      <c r="G16" s="55"/>
    </row>
    <row r="17" spans="1:7" s="54" customFormat="1" ht="34.5" customHeight="1">
      <c r="A17" s="51"/>
      <c r="B17" s="52"/>
      <c r="C17" s="51"/>
      <c r="D17" s="51"/>
      <c r="E17" s="53"/>
      <c r="F17" s="53"/>
      <c r="G17" s="53"/>
    </row>
    <row r="18" spans="1:7" s="54" customFormat="1" ht="34.5" customHeight="1">
      <c r="A18" s="51"/>
      <c r="B18" s="52"/>
      <c r="C18" s="51"/>
      <c r="D18" s="51"/>
      <c r="E18" s="51"/>
      <c r="F18" s="51"/>
      <c r="G18" s="51"/>
    </row>
    <row r="19" spans="1:7" s="54" customFormat="1" ht="34.5" customHeight="1">
      <c r="A19" s="51"/>
      <c r="B19" s="52"/>
      <c r="C19" s="51"/>
      <c r="D19" s="51"/>
      <c r="E19" s="51"/>
      <c r="F19" s="51"/>
      <c r="G19" s="51"/>
    </row>
    <row r="20" spans="1:7" s="54" customFormat="1" ht="34.5" customHeight="1">
      <c r="A20" s="51"/>
      <c r="B20" s="52"/>
      <c r="C20" s="51"/>
      <c r="D20" s="51"/>
      <c r="E20" s="53"/>
      <c r="F20" s="53"/>
      <c r="G20" s="53"/>
    </row>
    <row r="21" spans="1:7" s="50" customFormat="1" ht="21" customHeight="1">
      <c r="A21" s="106"/>
      <c r="B21" s="106"/>
      <c r="C21" s="106"/>
      <c r="D21" s="106"/>
      <c r="E21" s="106"/>
      <c r="F21" s="106"/>
      <c r="G21" s="106"/>
    </row>
    <row r="22" spans="1:7" s="54" customFormat="1" ht="34.5" customHeight="1">
      <c r="A22" s="51"/>
      <c r="B22" s="52"/>
      <c r="C22" s="51"/>
      <c r="D22" s="51"/>
      <c r="E22" s="53"/>
      <c r="F22" s="53"/>
      <c r="G22" s="53"/>
    </row>
    <row r="23" spans="1:7" s="54" customFormat="1" ht="34.5" customHeight="1">
      <c r="A23" s="51"/>
      <c r="B23" s="52"/>
      <c r="C23" s="51"/>
      <c r="D23" s="51"/>
      <c r="E23" s="53"/>
      <c r="F23" s="53"/>
      <c r="G23" s="53"/>
    </row>
    <row r="24" spans="1:7" s="54" customFormat="1" ht="34.5" customHeight="1">
      <c r="A24" s="51"/>
      <c r="B24" s="52"/>
      <c r="C24" s="51"/>
      <c r="D24" s="51"/>
      <c r="E24" s="53"/>
      <c r="F24" s="53"/>
      <c r="G24" s="53"/>
    </row>
    <row r="25" spans="1:7" s="54" customFormat="1" ht="34.5" customHeight="1">
      <c r="A25" s="51"/>
      <c r="B25" s="52"/>
      <c r="C25" s="51"/>
      <c r="D25" s="51"/>
      <c r="E25" s="51"/>
      <c r="F25" s="51"/>
      <c r="G25" s="51"/>
    </row>
    <row r="26" spans="1:7" s="54" customFormat="1" ht="34.5" customHeight="1">
      <c r="A26" s="51"/>
      <c r="B26" s="52"/>
      <c r="C26" s="51"/>
      <c r="D26" s="51"/>
      <c r="E26" s="53"/>
      <c r="F26" s="53"/>
      <c r="G26" s="53"/>
    </row>
    <row r="27" spans="1:7" s="54" customFormat="1" ht="34.5" customHeight="1">
      <c r="A27" s="51"/>
      <c r="B27" s="52"/>
      <c r="C27" s="51"/>
      <c r="D27" s="51"/>
      <c r="E27" s="51"/>
      <c r="F27" s="51"/>
      <c r="G27" s="51"/>
    </row>
    <row r="28" spans="1:7" s="54" customFormat="1" ht="34.5" customHeight="1">
      <c r="A28" s="51"/>
      <c r="B28" s="52"/>
      <c r="C28" s="51"/>
      <c r="D28" s="51"/>
      <c r="E28" s="51"/>
      <c r="F28" s="51"/>
      <c r="G28" s="51"/>
    </row>
    <row r="29" spans="1:7" s="54" customFormat="1" ht="34.5" customHeight="1">
      <c r="A29" s="51"/>
      <c r="B29" s="52"/>
      <c r="C29" s="51"/>
      <c r="D29" s="51"/>
      <c r="E29" s="53"/>
      <c r="F29" s="53"/>
      <c r="G29" s="53"/>
    </row>
  </sheetData>
  <sheetProtection/>
  <mergeCells count="4">
    <mergeCell ref="A3:G3"/>
    <mergeCell ref="A21:G21"/>
    <mergeCell ref="E2:G2"/>
    <mergeCell ref="E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5.25390625" style="0" customWidth="1"/>
    <col min="2" max="2" width="35.00390625" style="0" customWidth="1"/>
    <col min="3" max="3" width="6.75390625" style="0" customWidth="1"/>
    <col min="4" max="4" width="9.00390625" style="0" bestFit="1" customWidth="1"/>
    <col min="5" max="7" width="10.375" style="0" customWidth="1"/>
  </cols>
  <sheetData>
    <row r="1" spans="5:7" ht="44.25" customHeight="1">
      <c r="E1" s="91" t="s">
        <v>23</v>
      </c>
      <c r="F1" s="91"/>
      <c r="G1" s="91"/>
    </row>
    <row r="2" spans="5:7" ht="12.75">
      <c r="E2" s="91" t="s">
        <v>18</v>
      </c>
      <c r="F2" s="91"/>
      <c r="G2" s="91"/>
    </row>
    <row r="3" spans="1:7" ht="91.5" customHeight="1">
      <c r="A3" s="107" t="s">
        <v>33</v>
      </c>
      <c r="B3" s="107"/>
      <c r="C3" s="107"/>
      <c r="D3" s="107"/>
      <c r="E3" s="107"/>
      <c r="F3" s="107"/>
      <c r="G3" s="107"/>
    </row>
    <row r="4" spans="1:7" ht="15.75">
      <c r="A4" s="5"/>
      <c r="B4" s="6"/>
      <c r="C4" s="5"/>
      <c r="D4" s="7"/>
      <c r="E4" s="8"/>
      <c r="F4" s="8"/>
      <c r="G4" s="8"/>
    </row>
    <row r="5" spans="1:7" ht="31.5">
      <c r="A5" s="9" t="s">
        <v>7</v>
      </c>
      <c r="B5" s="9" t="s">
        <v>8</v>
      </c>
      <c r="C5" s="9" t="s">
        <v>9</v>
      </c>
      <c r="D5" s="10" t="s">
        <v>10</v>
      </c>
      <c r="E5" s="65">
        <v>2018</v>
      </c>
      <c r="F5" s="65">
        <v>2019</v>
      </c>
      <c r="G5" s="65">
        <v>2020</v>
      </c>
    </row>
    <row r="6" spans="1:7" s="56" customFormat="1" ht="20.2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21" customFormat="1" ht="48" customHeight="1">
      <c r="A7" s="20">
        <v>1</v>
      </c>
      <c r="B7" s="23" t="s">
        <v>34</v>
      </c>
      <c r="C7" s="25" t="s">
        <v>5</v>
      </c>
      <c r="D7" s="11"/>
      <c r="E7" s="60">
        <v>7.6</v>
      </c>
      <c r="F7" s="60">
        <f>E9</f>
        <v>7.8812</v>
      </c>
      <c r="G7" s="60">
        <f>F9</f>
        <v>8.1785668</v>
      </c>
    </row>
    <row r="8" spans="1:7" s="21" customFormat="1" ht="48" customHeight="1">
      <c r="A8" s="20">
        <v>2</v>
      </c>
      <c r="B8" s="24" t="s">
        <v>11</v>
      </c>
      <c r="C8" s="26" t="s">
        <v>12</v>
      </c>
      <c r="D8" s="12"/>
      <c r="E8" s="60">
        <v>103.7</v>
      </c>
      <c r="F8" s="60">
        <v>103.9</v>
      </c>
      <c r="G8" s="60">
        <v>103.9</v>
      </c>
    </row>
    <row r="9" spans="1:7" s="21" customFormat="1" ht="48" customHeight="1">
      <c r="A9" s="20">
        <v>3</v>
      </c>
      <c r="B9" s="23" t="s">
        <v>19</v>
      </c>
      <c r="C9" s="25" t="s">
        <v>5</v>
      </c>
      <c r="D9" s="12" t="s">
        <v>13</v>
      </c>
      <c r="E9" s="60">
        <f>E7*E8/100</f>
        <v>7.8812</v>
      </c>
      <c r="F9" s="60">
        <f>F7*F8/100-0.01</f>
        <v>8.1785668</v>
      </c>
      <c r="G9" s="60">
        <f>G7*G8/100</f>
        <v>8.497530905200001</v>
      </c>
    </row>
    <row r="10" spans="1:7" ht="12.75">
      <c r="A10" s="13"/>
      <c r="B10" s="14"/>
      <c r="C10" s="13"/>
      <c r="D10" s="14"/>
      <c r="E10" s="14"/>
      <c r="F10" s="14"/>
      <c r="G10" s="14"/>
    </row>
    <row r="11" spans="1:7" ht="15.75">
      <c r="A11" s="15"/>
      <c r="B11" s="6"/>
      <c r="C11" s="15"/>
      <c r="D11" s="16"/>
      <c r="E11" s="16"/>
      <c r="F11" s="16"/>
      <c r="G11" s="16"/>
    </row>
    <row r="12" spans="1:7" ht="15.75">
      <c r="A12" s="17"/>
      <c r="B12" s="6"/>
      <c r="C12" s="17"/>
      <c r="D12" s="19"/>
      <c r="E12" s="19"/>
      <c r="F12" s="19"/>
      <c r="G12" s="19"/>
    </row>
  </sheetData>
  <sheetProtection/>
  <mergeCells count="3">
    <mergeCell ref="A3:G3"/>
    <mergeCell ref="E1:G1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75390625" style="0" customWidth="1"/>
    <col min="2" max="2" width="32.25390625" style="0" customWidth="1"/>
    <col min="3" max="3" width="8.125" style="0" bestFit="1" customWidth="1"/>
    <col min="4" max="4" width="9.375" style="0" bestFit="1" customWidth="1"/>
    <col min="5" max="7" width="11.125" style="0" customWidth="1"/>
  </cols>
  <sheetData>
    <row r="1" spans="6:7" ht="43.5" customHeight="1">
      <c r="F1" s="91" t="s">
        <v>25</v>
      </c>
      <c r="G1" s="91"/>
    </row>
    <row r="2" spans="4:7" ht="20.25" customHeight="1">
      <c r="D2" s="91" t="s">
        <v>18</v>
      </c>
      <c r="E2" s="91"/>
      <c r="F2" s="91"/>
      <c r="G2" s="91"/>
    </row>
    <row r="3" spans="1:7" ht="80.25" customHeight="1">
      <c r="A3" s="104" t="s">
        <v>35</v>
      </c>
      <c r="B3" s="104"/>
      <c r="C3" s="104"/>
      <c r="D3" s="104"/>
      <c r="E3" s="104"/>
      <c r="F3" s="104"/>
      <c r="G3" s="104"/>
    </row>
    <row r="4" spans="1:7" ht="15.75">
      <c r="A4" s="32"/>
      <c r="B4" s="36"/>
      <c r="C4" s="32"/>
      <c r="D4" s="42"/>
      <c r="E4" s="43"/>
      <c r="F4" s="43"/>
      <c r="G4" s="43"/>
    </row>
    <row r="5" spans="1:7" ht="15.75">
      <c r="A5" s="36"/>
      <c r="B5" s="36"/>
      <c r="C5" s="38"/>
      <c r="D5" s="39"/>
      <c r="E5" s="39"/>
      <c r="F5" s="39"/>
      <c r="G5" s="39"/>
    </row>
    <row r="7" spans="1:7" ht="15.75">
      <c r="A7" s="57" t="s">
        <v>50</v>
      </c>
      <c r="B7" s="40" t="s">
        <v>8</v>
      </c>
      <c r="C7" s="40" t="s">
        <v>9</v>
      </c>
      <c r="D7" s="40" t="s">
        <v>51</v>
      </c>
      <c r="E7" s="46">
        <v>2018</v>
      </c>
      <c r="F7" s="46">
        <v>2019</v>
      </c>
      <c r="G7" s="46">
        <v>2020</v>
      </c>
    </row>
    <row r="8" spans="1:7" ht="15.75">
      <c r="A8" s="46">
        <v>1</v>
      </c>
      <c r="B8" s="22">
        <v>2</v>
      </c>
      <c r="C8" s="22">
        <v>3</v>
      </c>
      <c r="D8" s="22">
        <v>4</v>
      </c>
      <c r="E8" s="87">
        <v>5</v>
      </c>
      <c r="F8" s="87">
        <v>6</v>
      </c>
      <c r="G8" s="87">
        <v>7</v>
      </c>
    </row>
    <row r="9" spans="1:8" ht="31.5">
      <c r="A9" s="46">
        <v>1</v>
      </c>
      <c r="B9" s="88" t="s">
        <v>52</v>
      </c>
      <c r="C9" s="46" t="s">
        <v>15</v>
      </c>
      <c r="D9" s="46"/>
      <c r="E9" s="116">
        <v>0.5</v>
      </c>
      <c r="F9" s="116">
        <v>3.5</v>
      </c>
      <c r="G9" s="116">
        <v>6.5</v>
      </c>
      <c r="H9" s="113"/>
    </row>
    <row r="10" spans="1:8" ht="15.75" hidden="1">
      <c r="A10" s="46">
        <v>2</v>
      </c>
      <c r="B10" s="88" t="s">
        <v>53</v>
      </c>
      <c r="C10" s="46" t="s">
        <v>12</v>
      </c>
      <c r="D10" s="46"/>
      <c r="E10" s="116">
        <v>6</v>
      </c>
      <c r="F10" s="116">
        <v>6</v>
      </c>
      <c r="G10" s="116">
        <v>6</v>
      </c>
      <c r="H10" s="113"/>
    </row>
    <row r="11" spans="1:8" ht="31.5" hidden="1">
      <c r="A11" s="46">
        <v>3</v>
      </c>
      <c r="B11" s="88" t="s">
        <v>54</v>
      </c>
      <c r="C11" s="46" t="s">
        <v>15</v>
      </c>
      <c r="D11" s="46" t="s">
        <v>13</v>
      </c>
      <c r="E11" s="63">
        <f>E9*E10/100</f>
        <v>0.03</v>
      </c>
      <c r="F11" s="116">
        <f>F9*F10/100</f>
        <v>0.21</v>
      </c>
      <c r="G11" s="116">
        <f>G9*G10/100</f>
        <v>0.39</v>
      </c>
      <c r="H11" s="113"/>
    </row>
    <row r="12" spans="1:8" ht="31.5" hidden="1">
      <c r="A12" s="46">
        <v>4</v>
      </c>
      <c r="B12" s="88" t="s">
        <v>64</v>
      </c>
      <c r="C12" s="46" t="s">
        <v>12</v>
      </c>
      <c r="D12" s="46"/>
      <c r="E12" s="117">
        <v>50</v>
      </c>
      <c r="F12" s="117">
        <v>50</v>
      </c>
      <c r="G12" s="117">
        <v>50</v>
      </c>
      <c r="H12" s="113"/>
    </row>
    <row r="13" spans="1:8" ht="31.5" hidden="1">
      <c r="A13" s="46">
        <v>5</v>
      </c>
      <c r="B13" s="89" t="s">
        <v>55</v>
      </c>
      <c r="C13" s="22" t="s">
        <v>15</v>
      </c>
      <c r="D13" s="22" t="s">
        <v>56</v>
      </c>
      <c r="E13" s="118">
        <f>E11*E12%</f>
        <v>0.015</v>
      </c>
      <c r="F13" s="115">
        <f>F11*F12%</f>
        <v>0.105</v>
      </c>
      <c r="G13" s="115">
        <f>G11*G12%</f>
        <v>0.195</v>
      </c>
      <c r="H13" s="113"/>
    </row>
    <row r="14" spans="1:8" ht="15.75">
      <c r="A14" s="46">
        <v>6</v>
      </c>
      <c r="B14" s="90" t="s">
        <v>57</v>
      </c>
      <c r="C14" s="22" t="s">
        <v>12</v>
      </c>
      <c r="D14" s="22"/>
      <c r="E14" s="115">
        <v>105.7</v>
      </c>
      <c r="F14" s="115">
        <v>104.4</v>
      </c>
      <c r="G14" s="115">
        <v>104.3</v>
      </c>
      <c r="H14" s="113"/>
    </row>
    <row r="15" spans="1:8" ht="31.5">
      <c r="A15" s="46">
        <v>7</v>
      </c>
      <c r="B15" s="89" t="s">
        <v>55</v>
      </c>
      <c r="C15" s="22" t="s">
        <v>15</v>
      </c>
      <c r="D15" s="22" t="s">
        <v>58</v>
      </c>
      <c r="E15" s="118">
        <f>E9*E14/100</f>
        <v>0.5285</v>
      </c>
      <c r="F15" s="118">
        <f>F9*F14/100</f>
        <v>3.6540000000000004</v>
      </c>
      <c r="G15" s="118">
        <f>G9*G14/100</f>
        <v>6.7795</v>
      </c>
      <c r="H15" s="113"/>
    </row>
    <row r="16" spans="1:8" ht="15.75">
      <c r="A16" s="46">
        <v>8</v>
      </c>
      <c r="B16" s="89" t="s">
        <v>16</v>
      </c>
      <c r="C16" s="22" t="s">
        <v>12</v>
      </c>
      <c r="D16" s="22"/>
      <c r="E16" s="115">
        <v>98</v>
      </c>
      <c r="F16" s="115">
        <v>98.4</v>
      </c>
      <c r="G16" s="115">
        <v>98.8</v>
      </c>
      <c r="H16" s="113"/>
    </row>
    <row r="17" spans="1:8" ht="31.5">
      <c r="A17" s="46">
        <v>9</v>
      </c>
      <c r="B17" s="89" t="s">
        <v>55</v>
      </c>
      <c r="C17" s="22" t="s">
        <v>15</v>
      </c>
      <c r="D17" s="22" t="s">
        <v>59</v>
      </c>
      <c r="E17" s="118">
        <f>E15*E16/100</f>
        <v>0.51793</v>
      </c>
      <c r="F17" s="115">
        <f>F15*F16/100</f>
        <v>3.595536000000001</v>
      </c>
      <c r="G17" s="115">
        <f>G15*G16/100</f>
        <v>6.6981459999999995</v>
      </c>
      <c r="H17" s="113"/>
    </row>
    <row r="18" spans="1:8" ht="31.5">
      <c r="A18" s="46">
        <v>10</v>
      </c>
      <c r="B18" s="89" t="s">
        <v>60</v>
      </c>
      <c r="C18" s="22" t="s">
        <v>15</v>
      </c>
      <c r="D18" s="22"/>
      <c r="E18" s="119">
        <v>14.8</v>
      </c>
      <c r="F18" s="119">
        <v>14.8</v>
      </c>
      <c r="G18" s="119">
        <v>14.8</v>
      </c>
      <c r="H18" s="113"/>
    </row>
    <row r="19" spans="1:8" ht="31.5">
      <c r="A19" s="46">
        <v>11</v>
      </c>
      <c r="B19" s="89" t="s">
        <v>61</v>
      </c>
      <c r="C19" s="22" t="s">
        <v>12</v>
      </c>
      <c r="D19" s="22"/>
      <c r="E19" s="119">
        <v>20</v>
      </c>
      <c r="F19" s="115">
        <v>20</v>
      </c>
      <c r="G19" s="115">
        <v>20</v>
      </c>
      <c r="H19" s="113"/>
    </row>
    <row r="20" spans="1:8" ht="47.25">
      <c r="A20" s="46">
        <v>12</v>
      </c>
      <c r="B20" s="90" t="s">
        <v>62</v>
      </c>
      <c r="C20" s="22" t="s">
        <v>15</v>
      </c>
      <c r="D20" s="22" t="s">
        <v>63</v>
      </c>
      <c r="E20" s="119">
        <f>(E18*20%)+E17</f>
        <v>3.4779300000000006</v>
      </c>
      <c r="F20" s="119">
        <f>(F18*20%)+F17-0.1</f>
        <v>6.455536000000002</v>
      </c>
      <c r="G20" s="119">
        <f>(G18*20%)+G17</f>
        <v>9.658146</v>
      </c>
      <c r="H20" s="113"/>
    </row>
  </sheetData>
  <sheetProtection/>
  <mergeCells count="3">
    <mergeCell ref="A3:G3"/>
    <mergeCell ref="F1:G1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Татьяна Федоровна</cp:lastModifiedBy>
  <cp:lastPrinted>2015-11-11T02:51:18Z</cp:lastPrinted>
  <dcterms:created xsi:type="dcterms:W3CDTF">2014-11-10T02:48:06Z</dcterms:created>
  <dcterms:modified xsi:type="dcterms:W3CDTF">2017-11-20T00:34:23Z</dcterms:modified>
  <cp:category/>
  <cp:version/>
  <cp:contentType/>
  <cp:contentStatus/>
</cp:coreProperties>
</file>