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0815" tabRatio="851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'благ-во'!$A$2:$P$29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безопасность!$A$1:$P$41</definedName>
    <definedName name="_xlnm.Print_Area" localSheetId="3">'благ-во'!$A$1:$P$51</definedName>
    <definedName name="_xlnm.Print_Area" localSheetId="0">Постановление!$A$1:$G$41</definedName>
    <definedName name="_xlnm.Print_Area" localSheetId="1">'прил 3'!$A$1:$O$19</definedName>
    <definedName name="_xlnm.Print_Area" localSheetId="4">'сод ул сети'!$A$1:$P$32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I10" i="10" l="1"/>
  <c r="J10" i="10"/>
  <c r="K10" i="10"/>
  <c r="L10" i="10"/>
  <c r="M10" i="10"/>
  <c r="N10" i="10"/>
  <c r="O10" i="10"/>
  <c r="H10" i="10"/>
  <c r="O51" i="10"/>
  <c r="O50" i="10"/>
  <c r="N49" i="10"/>
  <c r="M49" i="10"/>
  <c r="L49" i="10"/>
  <c r="K49" i="10"/>
  <c r="J49" i="10"/>
  <c r="I49" i="10"/>
  <c r="H49" i="10"/>
  <c r="O48" i="10"/>
  <c r="O47" i="10"/>
  <c r="N46" i="10"/>
  <c r="M46" i="10"/>
  <c r="L46" i="10"/>
  <c r="K46" i="10"/>
  <c r="J46" i="10"/>
  <c r="I46" i="10"/>
  <c r="H46" i="10"/>
  <c r="O49" i="10" l="1"/>
  <c r="O46" i="10"/>
  <c r="L30" i="11"/>
  <c r="O32" i="11"/>
  <c r="O31" i="11"/>
  <c r="K30" i="11"/>
  <c r="J30" i="11"/>
  <c r="I30" i="11"/>
  <c r="H30" i="11"/>
  <c r="O30" i="11" l="1"/>
  <c r="O15" i="9"/>
  <c r="O16" i="9"/>
  <c r="O17" i="9"/>
  <c r="O19" i="9"/>
  <c r="O20" i="9"/>
  <c r="O21" i="9"/>
  <c r="O22" i="9"/>
  <c r="O23" i="9"/>
  <c r="O24" i="9"/>
  <c r="O26" i="9"/>
  <c r="O27" i="9"/>
  <c r="O28" i="9"/>
  <c r="O29" i="9"/>
  <c r="O31" i="9"/>
  <c r="O32" i="9"/>
  <c r="O33" i="9"/>
  <c r="O34" i="9"/>
  <c r="O35" i="9"/>
  <c r="O36" i="9"/>
  <c r="O37" i="9"/>
  <c r="O38" i="9"/>
  <c r="O39" i="9"/>
  <c r="O40" i="9"/>
  <c r="O41" i="9"/>
  <c r="O14" i="9"/>
  <c r="N30" i="9"/>
  <c r="N25" i="9"/>
  <c r="N18" i="9"/>
  <c r="N13" i="9" s="1"/>
  <c r="O15" i="11"/>
  <c r="O16" i="11"/>
  <c r="O18" i="11"/>
  <c r="O20" i="11"/>
  <c r="O21" i="11"/>
  <c r="O22" i="11"/>
  <c r="O23" i="11"/>
  <c r="O24" i="11"/>
  <c r="O25" i="11"/>
  <c r="O26" i="11"/>
  <c r="O28" i="11"/>
  <c r="O29" i="11"/>
  <c r="O13" i="11"/>
  <c r="N12" i="11"/>
  <c r="O43" i="10"/>
  <c r="O44" i="10"/>
  <c r="O45" i="10"/>
  <c r="O42" i="10"/>
  <c r="O41" i="10"/>
  <c r="O40" i="10"/>
  <c r="O38" i="10"/>
  <c r="O37" i="10"/>
  <c r="O34" i="10"/>
  <c r="O35" i="10"/>
  <c r="O33" i="10"/>
  <c r="O31" i="10"/>
  <c r="O32" i="10"/>
  <c r="O30" i="10"/>
  <c r="O23" i="10"/>
  <c r="O24" i="10"/>
  <c r="O25" i="10"/>
  <c r="O26" i="10"/>
  <c r="O27" i="10"/>
  <c r="O28" i="10"/>
  <c r="O22" i="10"/>
  <c r="O19" i="10"/>
  <c r="O20" i="10"/>
  <c r="O18" i="10"/>
  <c r="O16" i="10"/>
  <c r="O13" i="10"/>
  <c r="O12" i="10" s="1"/>
  <c r="O14" i="10"/>
  <c r="O15" i="10"/>
  <c r="N39" i="10"/>
  <c r="N36" i="10"/>
  <c r="N29" i="10"/>
  <c r="N21" i="10"/>
  <c r="N17" i="10"/>
  <c r="N12" i="10"/>
  <c r="J13" i="13" s="1"/>
  <c r="J18" i="13" s="1"/>
  <c r="N13" i="14" s="1"/>
  <c r="N11" i="14" s="1"/>
  <c r="K9" i="13"/>
  <c r="K11" i="13"/>
  <c r="K14" i="13"/>
  <c r="K15" i="13"/>
  <c r="K16" i="13"/>
  <c r="K17" i="13"/>
  <c r="K20" i="13"/>
  <c r="K21" i="13"/>
  <c r="K22" i="13"/>
  <c r="K25" i="13"/>
  <c r="K26" i="13"/>
  <c r="K27" i="13"/>
  <c r="J10" i="13"/>
  <c r="I29" i="10"/>
  <c r="J29" i="10"/>
  <c r="K29" i="10"/>
  <c r="L29" i="10"/>
  <c r="M29" i="10"/>
  <c r="H29" i="10"/>
  <c r="O29" i="10"/>
  <c r="I39" i="10"/>
  <c r="J39" i="10"/>
  <c r="K39" i="10"/>
  <c r="L39" i="10"/>
  <c r="M39" i="10"/>
  <c r="H39" i="10"/>
  <c r="I36" i="10"/>
  <c r="J36" i="10"/>
  <c r="K36" i="10"/>
  <c r="L36" i="10"/>
  <c r="M36" i="10"/>
  <c r="H36" i="10"/>
  <c r="O17" i="10" l="1"/>
  <c r="N11" i="9"/>
  <c r="J24" i="13" s="1"/>
  <c r="N19" i="14" s="1"/>
  <c r="N10" i="11"/>
  <c r="J19" i="13" s="1"/>
  <c r="N16" i="14" s="1"/>
  <c r="N14" i="14" s="1"/>
  <c r="O39" i="10"/>
  <c r="O36" i="10"/>
  <c r="N17" i="14" l="1"/>
  <c r="N10" i="14"/>
  <c r="N8" i="14" s="1"/>
  <c r="J12" i="11"/>
  <c r="K12" i="11"/>
  <c r="L12" i="11"/>
  <c r="L10" i="11" s="1"/>
  <c r="M12" i="11"/>
  <c r="M10" i="11" s="1"/>
  <c r="H12" i="11"/>
  <c r="M30" i="9" l="1"/>
  <c r="M25" i="9"/>
  <c r="M18" i="9"/>
  <c r="I10" i="13"/>
  <c r="M21" i="10"/>
  <c r="M17" i="10"/>
  <c r="M12" i="10"/>
  <c r="I19" i="13"/>
  <c r="H19" i="13"/>
  <c r="L16" i="14" s="1"/>
  <c r="H19" i="11"/>
  <c r="O19" i="11" s="1"/>
  <c r="H17" i="11"/>
  <c r="O17" i="11" s="1"/>
  <c r="I12" i="10"/>
  <c r="J12" i="10"/>
  <c r="K12" i="10"/>
  <c r="L12" i="10"/>
  <c r="H12" i="10"/>
  <c r="J17" i="10"/>
  <c r="K17" i="10"/>
  <c r="L17" i="10"/>
  <c r="I17" i="10"/>
  <c r="I25" i="9"/>
  <c r="J25" i="9"/>
  <c r="K25" i="9"/>
  <c r="L25" i="9"/>
  <c r="H25" i="9"/>
  <c r="H10" i="13"/>
  <c r="L30" i="9"/>
  <c r="L18" i="9"/>
  <c r="L11" i="9" s="1"/>
  <c r="O21" i="10"/>
  <c r="L21" i="10"/>
  <c r="I14" i="11"/>
  <c r="H27" i="11"/>
  <c r="H10" i="11" s="1"/>
  <c r="I27" i="11"/>
  <c r="J27" i="11"/>
  <c r="J10" i="11" s="1"/>
  <c r="K27" i="11"/>
  <c r="K10" i="11" s="1"/>
  <c r="I21" i="10"/>
  <c r="J21" i="10"/>
  <c r="K21" i="10"/>
  <c r="H21" i="10"/>
  <c r="I18" i="9"/>
  <c r="I30" i="9"/>
  <c r="J18" i="9"/>
  <c r="J30" i="9"/>
  <c r="K18" i="9"/>
  <c r="K30" i="9"/>
  <c r="H18" i="9"/>
  <c r="H30" i="9"/>
  <c r="G10" i="13"/>
  <c r="F10" i="13"/>
  <c r="E10" i="13"/>
  <c r="D10" i="13"/>
  <c r="K13" i="9" l="1"/>
  <c r="K11" i="9"/>
  <c r="I11" i="9"/>
  <c r="K10" i="13"/>
  <c r="H13" i="13"/>
  <c r="M11" i="9"/>
  <c r="O27" i="11"/>
  <c r="O14" i="11"/>
  <c r="O12" i="11" s="1"/>
  <c r="O10" i="11" s="1"/>
  <c r="I12" i="11"/>
  <c r="I10" i="11" s="1"/>
  <c r="H11" i="9"/>
  <c r="J11" i="9"/>
  <c r="K11" i="14"/>
  <c r="O18" i="9"/>
  <c r="O11" i="9" s="1"/>
  <c r="O30" i="9"/>
  <c r="O25" i="9"/>
  <c r="G24" i="13"/>
  <c r="K19" i="14" s="1"/>
  <c r="F24" i="13"/>
  <c r="J19" i="14" s="1"/>
  <c r="J17" i="14" s="1"/>
  <c r="H24" i="13"/>
  <c r="L19" i="14" s="1"/>
  <c r="L17" i="14" s="1"/>
  <c r="I24" i="13"/>
  <c r="D13" i="13"/>
  <c r="F19" i="13"/>
  <c r="J16" i="14" s="1"/>
  <c r="J14" i="14" s="1"/>
  <c r="I23" i="13"/>
  <c r="M16" i="14"/>
  <c r="M14" i="14" s="1"/>
  <c r="D24" i="13"/>
  <c r="D19" i="13"/>
  <c r="I13" i="9"/>
  <c r="J13" i="9"/>
  <c r="H13" i="9"/>
  <c r="L13" i="9"/>
  <c r="I13" i="13"/>
  <c r="I18" i="13" s="1"/>
  <c r="M13" i="14" s="1"/>
  <c r="M13" i="9"/>
  <c r="H23" i="13"/>
  <c r="L14" i="14"/>
  <c r="F34" i="20" l="1"/>
  <c r="F30" i="20"/>
  <c r="O13" i="9"/>
  <c r="J28" i="13"/>
  <c r="J23" i="13"/>
  <c r="D23" i="13"/>
  <c r="D18" i="13"/>
  <c r="F13" i="13"/>
  <c r="F18" i="13" s="1"/>
  <c r="E13" i="13"/>
  <c r="E18" i="13" s="1"/>
  <c r="K13" i="14"/>
  <c r="K14" i="14"/>
  <c r="K16" i="14"/>
  <c r="G19" i="13"/>
  <c r="E24" i="13"/>
  <c r="K24" i="13" s="1"/>
  <c r="I28" i="13"/>
  <c r="I12" i="13" s="1"/>
  <c r="I8" i="13" s="1"/>
  <c r="M19" i="14"/>
  <c r="G28" i="13"/>
  <c r="F28" i="13"/>
  <c r="F23" i="13"/>
  <c r="H16" i="14"/>
  <c r="H13" i="14"/>
  <c r="H19" i="14"/>
  <c r="D28" i="13"/>
  <c r="E19" i="13"/>
  <c r="I16" i="14" s="1"/>
  <c r="I14" i="14" s="1"/>
  <c r="M11" i="14"/>
  <c r="H18" i="13"/>
  <c r="L13" i="14" s="1"/>
  <c r="G13" i="13"/>
  <c r="H28" i="13"/>
  <c r="J13" i="14" l="1"/>
  <c r="J10" i="14" s="1"/>
  <c r="J8" i="14" s="1"/>
  <c r="H11" i="14"/>
  <c r="H17" i="14"/>
  <c r="O16" i="14"/>
  <c r="J12" i="13"/>
  <c r="J8" i="13" s="1"/>
  <c r="I13" i="14"/>
  <c r="O13" i="14" s="1"/>
  <c r="K19" i="13"/>
  <c r="K13" i="13"/>
  <c r="H14" i="14"/>
  <c r="J11" i="14"/>
  <c r="E28" i="13"/>
  <c r="K28" i="13" s="1"/>
  <c r="G23" i="13"/>
  <c r="I19" i="14"/>
  <c r="O19" i="14" s="1"/>
  <c r="F12" i="13"/>
  <c r="F8" i="13" s="1"/>
  <c r="K17" i="14"/>
  <c r="D12" i="13"/>
  <c r="H10" i="14"/>
  <c r="H12" i="13"/>
  <c r="H8" i="13" s="1"/>
  <c r="E23" i="13"/>
  <c r="G18" i="13"/>
  <c r="K18" i="13" s="1"/>
  <c r="L11" i="14"/>
  <c r="M17" i="14"/>
  <c r="M10" i="14"/>
  <c r="M8" i="14" s="1"/>
  <c r="O14" i="14" l="1"/>
  <c r="H8" i="14"/>
  <c r="K23" i="13"/>
  <c r="I11" i="14"/>
  <c r="D8" i="13"/>
  <c r="I17" i="14"/>
  <c r="O17" i="14" s="1"/>
  <c r="F29" i="20" s="1"/>
  <c r="I10" i="14"/>
  <c r="G12" i="13"/>
  <c r="E12" i="13"/>
  <c r="E8" i="13" s="1"/>
  <c r="K10" i="14"/>
  <c r="L10" i="14"/>
  <c r="O11" i="14" l="1"/>
  <c r="L8" i="14"/>
  <c r="F18" i="20" s="1"/>
  <c r="O10" i="14"/>
  <c r="K12" i="13"/>
  <c r="I8" i="14"/>
  <c r="G8" i="13"/>
  <c r="K8" i="13" s="1"/>
  <c r="K8" i="14"/>
  <c r="O8" i="14" l="1"/>
  <c r="F33" i="20"/>
  <c r="F17" i="20" l="1"/>
</calcChain>
</file>

<file path=xl/sharedStrings.xml><?xml version="1.0" encoding="utf-8"?>
<sst xmlns="http://schemas.openxmlformats.org/spreadsheetml/2006/main" count="532" uniqueCount="238">
  <si>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</si>
  <si>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</si>
  <si>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</si>
  <si>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</si>
  <si>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</si>
  <si>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</si>
  <si>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</si>
  <si>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</si>
  <si>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</si>
  <si>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</si>
  <si>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</si>
  <si>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</si>
  <si>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</si>
  <si>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</si>
  <si>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</si>
  <si>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</si>
  <si>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</si>
  <si>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</si>
  <si>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</si>
  <si>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</si>
  <si>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</si>
  <si>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</si>
  <si>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</si>
  <si>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</si>
  <si>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</si>
  <si>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</si>
  <si>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</si>
  <si>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</si>
  <si>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</si>
  <si>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</si>
  <si>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</si>
  <si>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</si>
  <si>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</si>
  <si>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</si>
  <si>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</si>
  <si>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</si>
  <si>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</si>
  <si>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</si>
  <si>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</si>
  <si>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</si>
  <si>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</si>
  <si>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</si>
  <si>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</si>
  <si>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</si>
  <si>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</si>
  <si>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</si>
  <si>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</si>
  <si>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</si>
  <si>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</si>
  <si>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</si>
  <si>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</si>
  <si>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</si>
  <si>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</si>
  <si>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</si>
  <si>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</si>
  <si>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</si>
  <si>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</si>
  <si>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</si>
  <si>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</si>
  <si>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</si>
  <si>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</si>
  <si>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</si>
  <si>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</si>
  <si>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</si>
  <si>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</si>
  <si>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</si>
  <si>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</si>
  <si>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</si>
  <si>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</si>
  <si>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</si>
  <si>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</si>
  <si>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</si>
  <si>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</si>
  <si>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</si>
  <si>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</si>
  <si>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</si>
  <si>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</si>
  <si>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</si>
  <si>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</si>
  <si>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</si>
  <si>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</si>
  <si>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</si>
  <si>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</si>
  <si>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</si>
  <si>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</si>
  <si>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</si>
  <si>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</si>
  <si>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</si>
  <si>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</si>
  <si>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</si>
  <si>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</si>
  <si>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</si>
  <si>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</si>
  <si>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</si>
  <si>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</si>
  <si>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</si>
  <si>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</si>
  <si>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</si>
  <si>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</si>
  <si>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</si>
  <si>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</si>
  <si>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</si>
  <si>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</si>
  <si>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</si>
  <si>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</si>
  <si>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</si>
  <si>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</si>
  <si>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</si>
  <si>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</si>
  <si>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</si>
  <si>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</si>
  <si>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</si>
  <si>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</si>
  <si>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</si>
  <si>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</si>
  <si>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</si>
  <si>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</si>
  <si>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</si>
  <si>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</si>
  <si>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</si>
  <si>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</si>
  <si>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</si>
  <si>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</si>
  <si>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</si>
  <si>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</si>
  <si>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</si>
  <si>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</si>
  <si>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</si>
  <si>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</si>
  <si>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</si>
  <si>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</si>
  <si>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</si>
  <si>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</si>
  <si>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</si>
  <si>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</si>
  <si>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</si>
  <si>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</si>
  <si>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</si>
  <si>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</si>
  <si>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</si>
  <si>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</si>
  <si>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</si>
  <si>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</si>
  <si>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</si>
  <si>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</si>
  <si>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</si>
  <si>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</si>
  <si>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</si>
  <si>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</si>
  <si>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</si>
  <si>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</si>
  <si>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</si>
  <si>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</si>
  <si>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</si>
  <si>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</si>
  <si>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</si>
  <si>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</si>
  <si>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</si>
  <si>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</si>
  <si>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</si>
  <si>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</si>
  <si>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</si>
  <si>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</si>
  <si>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</si>
  <si>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</si>
  <si>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</si>
  <si>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</si>
  <si>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</si>
  <si>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</si>
  <si>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</si>
  <si>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</si>
  <si>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</si>
  <si>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</si>
  <si>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</si>
  <si>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</si>
  <si>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</si>
  <si>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</si>
  <si>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</si>
  <si>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</si>
  <si>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</si>
  <si>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</si>
  <si>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</si>
  <si>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</si>
  <si>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</si>
  <si>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</si>
  <si>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</si>
  <si>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</si>
  <si>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</si>
  <si>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</si>
  <si>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</si>
  <si>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</si>
  <si>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</si>
  <si>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</si>
  <si>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</si>
  <si>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</si>
  <si>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</si>
  <si>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</si>
  <si>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>2020 год</t>
  </si>
  <si>
    <t>Итого на  
2014-2020 годы</t>
  </si>
  <si>
    <t>Итого на 2014-2020 годы</t>
  </si>
  <si>
    <t xml:space="preserve">
«Обеспечение безопасности и комфортных условий жизнедеятельности  населения Разъезженского сельсовета»
 на 2014 - 2020 годы, в том числе:</t>
  </si>
  <si>
    <t>Приобретение пожарных рукавов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</si>
  <si>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2014-2020 годы:</t>
  </si>
  <si>
    <t>Глава Разъезженского сельсовета                    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</si>
  <si>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2014-2020 годы», в разделе 1 «Паспорт муниципальной программы» по строке таблицы  «Ресурсное обеспечение программы» слова , 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</si>
  <si>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</si>
  <si>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№  2 к настоящему постановлению</t>
  </si>
  <si>
    <t>4.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3  настоящего постановления.</t>
  </si>
  <si>
    <t>5.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4  настоящего постановления.</t>
  </si>
  <si>
    <t xml:space="preserve">6.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</si>
  <si>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слова </t>
  </si>
  <si>
    <t>8.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5 настоящего постановления.</t>
  </si>
  <si>
    <t>9. Постановление вступает в силу в день, следующий за днём его обнародования на территории Разъезженского сельсовета.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</si>
  <si>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</si>
  <si>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</si>
  <si>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</si>
  <si>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</si>
  <si>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</si>
  <si>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</si>
  <si>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</si>
  <si>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2014-2020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</si>
  <si>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</si>
  <si>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"Благоустройство территории Разъезженского сельсовета"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</si>
  <si>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2014-2020 годы</t>
  </si>
  <si>
    <t xml:space="preserve">«Обеспечение безопасности и комфортных условий жизнедеятельности  населения Разъезженского сельсовета»
 на 2014-2020 годы
</t>
  </si>
  <si>
    <t>На основании статьи 30 Устава Разъезженского сельсовета, решения Разъезженского сельского Совета депутатов от 05.06.2018 г. № 35-103 р. «О внесении изменений и дополнений  в решение Совета депутатов от 22.12.2017 г. № 31-87 «О бюджете Разъезженского сельсовета на 2018 год и плановый период 2019-2020 годов»</t>
  </si>
  <si>
    <t>39,25</t>
  </si>
  <si>
    <t>Проект "Счастливое детство"</t>
  </si>
  <si>
    <t>Проект "Предупрежден, значит, спасен!"</t>
  </si>
  <si>
    <t>монтаж системы оповещения</t>
  </si>
  <si>
    <t xml:space="preserve">« 02 »  июля   2018 года                                                      </t>
  </si>
  <si>
    <t>№   25 п.</t>
  </si>
  <si>
    <r>
      <t>Приложение № 1
к постановлению № 25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02.07.2018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</si>
  <si>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25 п.</t>
    </r>
    <r>
      <rPr>
        <sz val="12"/>
        <color indexed="8"/>
        <rFont val="Times New Roman"/>
        <family val="1"/>
        <charset val="204"/>
      </rPr>
      <t xml:space="preserve"> от 02.07.2018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</si>
  <si>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25 п. от 02.07.2018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</si>
  <si>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25 п. </t>
    </r>
    <r>
      <rPr>
        <sz val="12"/>
        <color indexed="8"/>
        <rFont val="Times New Roman"/>
        <family val="1"/>
        <charset val="204"/>
      </rPr>
      <t>от 02.07.2018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</si>
  <si>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25 от 02.07.2018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</si>
  <si>
    <t>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</si>
</sst>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96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7" xfId="0" applyNumberFormat="1" applyFont="1" applyFill="1" applyBorder="1" applyAlignment="1">
      <alignment horizontal="right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59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left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6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4" fontId="19" fillId="0" borderId="64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5" xfId="0" applyNumberFormat="1" applyFont="1" applyFill="1" applyBorder="1" applyAlignment="1">
      <alignment horizontal="center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6" xfId="0" applyNumberFormat="1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67" xfId="0" applyFont="1" applyFill="1" applyBorder="1" applyAlignment="1">
      <alignment vertical="top" wrapText="1"/>
    </xf>
    <xf numFmtId="0" fontId="28" fillId="0" borderId="67" xfId="0" applyFont="1" applyFill="1" applyBorder="1" applyAlignment="1">
      <alignment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4" fontId="19" fillId="0" borderId="70" xfId="0" applyNumberFormat="1" applyFont="1" applyFill="1" applyBorder="1" applyAlignment="1">
      <alignment horizontal="center" vertical="center" wrapText="1"/>
    </xf>
    <xf numFmtId="4" fontId="19" fillId="0" borderId="7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73" xfId="0" applyNumberFormat="1" applyFont="1" applyFill="1" applyBorder="1" applyAlignment="1">
      <alignment horizontal="right" vertical="center" wrapText="1"/>
    </xf>
    <xf numFmtId="166" fontId="13" fillId="0" borderId="68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4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2" xfId="0" applyNumberFormat="1" applyFont="1" applyFill="1" applyBorder="1" applyAlignment="1">
      <alignment horizontal="right" vertical="center" wrapText="1"/>
    </xf>
    <xf numFmtId="166" fontId="2" fillId="0" borderId="76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78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79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80" xfId="0" applyNumberFormat="1" applyFont="1" applyFill="1" applyBorder="1" applyAlignment="1">
      <alignment horizontal="right" vertical="center" wrapText="1"/>
    </xf>
    <xf numFmtId="166" fontId="8" fillId="0" borderId="75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3" xfId="0" applyNumberFormat="1" applyFont="1" applyFill="1" applyBorder="1" applyAlignment="1">
      <alignment horizontal="right" vertical="center" wrapText="1"/>
    </xf>
    <xf numFmtId="166" fontId="13" fillId="0" borderId="81" xfId="0" applyNumberFormat="1" applyFont="1" applyFill="1" applyBorder="1" applyAlignment="1">
      <alignment horizontal="right" vertical="center" wrapText="1"/>
    </xf>
    <xf numFmtId="166" fontId="13" fillId="0" borderId="63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4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68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68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20" fillId="0" borderId="113" xfId="0" applyFont="1" applyFill="1" applyBorder="1" applyAlignment="1">
      <alignment horizontal="right" vertical="center" wrapText="1"/>
    </xf>
    <xf numFmtId="0" fontId="15" fillId="0" borderId="75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right" vertical="center" wrapText="1"/>
    </xf>
    <xf numFmtId="0" fontId="12" fillId="0" borderId="85" xfId="0" applyFont="1" applyFill="1" applyBorder="1" applyAlignment="1">
      <alignment horizontal="right" vertical="center" wrapText="1"/>
    </xf>
    <xf numFmtId="0" fontId="8" fillId="0" borderId="75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1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4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1" xfId="0" applyNumberFormat="1" applyFont="1" applyFill="1" applyBorder="1" applyAlignment="1">
      <alignment horizontal="center" vertical="center" wrapText="1"/>
    </xf>
    <xf numFmtId="166" fontId="19" fillId="0" borderId="81" xfId="0" applyNumberFormat="1" applyFont="1" applyFill="1" applyBorder="1" applyAlignment="1">
      <alignment horizontal="right" vertical="center" wrapText="1"/>
    </xf>
    <xf numFmtId="166" fontId="19" fillId="0" borderId="83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6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right" vertical="center" wrapText="1"/>
    </xf>
    <xf numFmtId="166" fontId="19" fillId="0" borderId="22" xfId="0" applyNumberFormat="1" applyFont="1" applyFill="1" applyBorder="1" applyAlignment="1">
      <alignment horizontal="right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right" vertical="center" wrapText="1"/>
    </xf>
    <xf numFmtId="166" fontId="19" fillId="0" borderId="62" xfId="0" applyNumberFormat="1" applyFont="1" applyFill="1" applyBorder="1" applyAlignment="1">
      <alignment horizontal="right" vertical="center" wrapText="1"/>
    </xf>
    <xf numFmtId="166" fontId="19" fillId="0" borderId="76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49" fontId="2" fillId="0" borderId="68" xfId="0" applyNumberFormat="1" applyFont="1" applyFill="1" applyBorder="1" applyAlignment="1">
      <alignment horizontal="right" vertical="top" wrapText="1"/>
    </xf>
    <xf numFmtId="2" fontId="12" fillId="0" borderId="68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6" fontId="2" fillId="0" borderId="115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5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68" xfId="0" applyFont="1" applyFill="1" applyBorder="1" applyAlignment="1">
      <alignment vertical="center" textRotation="90" wrapText="1"/>
    </xf>
    <xf numFmtId="0" fontId="20" fillId="0" borderId="64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4" xfId="0" applyFont="1" applyFill="1" applyBorder="1" applyAlignment="1">
      <alignment horizontal="righ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8" xfId="0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0" borderId="125" xfId="0" applyFont="1" applyFill="1" applyBorder="1" applyAlignment="1">
      <alignment horizontal="center" vertical="top" wrapText="1"/>
    </xf>
    <xf numFmtId="0" fontId="8" fillId="0" borderId="127" xfId="0" applyFont="1" applyFill="1" applyBorder="1" applyAlignment="1">
      <alignment horizontal="center" vertical="top" wrapText="1"/>
    </xf>
    <xf numFmtId="165" fontId="8" fillId="0" borderId="129" xfId="0" applyNumberFormat="1" applyFont="1" applyFill="1" applyBorder="1" applyAlignment="1">
      <alignment horizontal="left" vertical="top" wrapText="1"/>
    </xf>
    <xf numFmtId="0" fontId="8" fillId="0" borderId="130" xfId="0" applyFont="1" applyFill="1" applyBorder="1" applyAlignment="1">
      <alignment vertical="top" wrapText="1"/>
    </xf>
    <xf numFmtId="49" fontId="2" fillId="0" borderId="136" xfId="0" applyNumberFormat="1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textRotation="90" wrapText="1"/>
    </xf>
    <xf numFmtId="49" fontId="27" fillId="0" borderId="140" xfId="0" applyNumberFormat="1" applyFont="1" applyFill="1" applyBorder="1" applyAlignment="1">
      <alignment horizontal="right" vertical="center" wrapText="1"/>
    </xf>
    <xf numFmtId="0" fontId="27" fillId="0" borderId="140" xfId="0" applyFont="1" applyFill="1" applyBorder="1" applyAlignment="1">
      <alignment horizontal="right" vertical="center" wrapText="1"/>
    </xf>
    <xf numFmtId="166" fontId="27" fillId="0" borderId="14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0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7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0" fontId="21" fillId="0" borderId="0" xfId="0" applyFont="1" applyFill="1" applyBorder="1"/>
    <xf numFmtId="49" fontId="8" fillId="0" borderId="11" xfId="4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textRotation="90" wrapText="1"/>
    </xf>
    <xf numFmtId="49" fontId="2" fillId="0" borderId="30" xfId="0" applyNumberFormat="1" applyFont="1" applyFill="1" applyBorder="1" applyAlignment="1">
      <alignment horizontal="right" vertical="top" wrapText="1"/>
    </xf>
    <xf numFmtId="2" fontId="12" fillId="0" borderId="35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horizontal="justify" wrapText="1"/>
    </xf>
    <xf numFmtId="0" fontId="31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justify" wrapText="1"/>
    </xf>
    <xf numFmtId="0" fontId="23" fillId="0" borderId="0" xfId="0" applyFont="1" applyFill="1" applyAlignment="1">
      <alignment horizontal="left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104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06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68" xfId="0" applyNumberFormat="1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0" fontId="11" fillId="0" borderId="107" xfId="0" applyFont="1" applyFill="1" applyBorder="1" applyAlignment="1">
      <alignment horizontal="center" vertical="top" wrapText="1"/>
    </xf>
    <xf numFmtId="0" fontId="11" fillId="0" borderId="105" xfId="0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06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106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8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7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68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5" fontId="11" fillId="0" borderId="72" xfId="0" applyNumberFormat="1" applyFont="1" applyFill="1" applyBorder="1" applyAlignment="1">
      <alignment horizontal="center" vertical="center" wrapText="1"/>
    </xf>
    <xf numFmtId="165" fontId="11" fillId="0" borderId="107" xfId="0" applyNumberFormat="1" applyFont="1" applyFill="1" applyBorder="1" applyAlignment="1">
      <alignment horizontal="center" vertical="center" wrapText="1"/>
    </xf>
    <xf numFmtId="165" fontId="11" fillId="0" borderId="10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2" fillId="0" borderId="131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06" xfId="0" applyFont="1" applyFill="1" applyBorder="1" applyAlignment="1">
      <alignment horizontal="left" vertical="top" wrapText="1"/>
    </xf>
    <xf numFmtId="0" fontId="19" fillId="0" borderId="138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0" xfId="0" applyNumberFormat="1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textRotation="90" wrapText="1"/>
    </xf>
    <xf numFmtId="0" fontId="2" fillId="0" borderId="134" xfId="0" applyFont="1" applyFill="1" applyBorder="1" applyAlignment="1">
      <alignment horizontal="center" vertical="center" textRotation="90" wrapText="1"/>
    </xf>
    <xf numFmtId="0" fontId="2" fillId="0" borderId="141" xfId="0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06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8" fillId="0" borderId="131" xfId="0" applyNumberFormat="1" applyFont="1" applyFill="1" applyBorder="1" applyAlignment="1">
      <alignment horizontal="center" vertical="center" wrapText="1"/>
    </xf>
    <xf numFmtId="49" fontId="8" fillId="0" borderId="1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top" wrapText="1"/>
    </xf>
    <xf numFmtId="0" fontId="8" fillId="0" borderId="128" xfId="0" applyFont="1" applyFill="1" applyBorder="1" applyAlignment="1">
      <alignment horizontal="left" vertical="top" wrapText="1"/>
    </xf>
    <xf numFmtId="49" fontId="8" fillId="0" borderId="128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120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9" xfId="0" applyFont="1" applyFill="1" applyBorder="1" applyAlignment="1">
      <alignment horizontal="center" vertical="top" wrapText="1"/>
    </xf>
    <xf numFmtId="0" fontId="28" fillId="0" borderId="121" xfId="0" applyFont="1" applyFill="1" applyBorder="1" applyAlignment="1">
      <alignment horizontal="center" vertical="top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left" vertical="center" wrapText="1"/>
    </xf>
    <xf numFmtId="0" fontId="2" fillId="0" borderId="124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126" xfId="0" applyFont="1" applyFill="1" applyBorder="1" applyAlignment="1">
      <alignment horizontal="left" vertical="top" wrapText="1"/>
    </xf>
    <xf numFmtId="0" fontId="8" fillId="0" borderId="95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59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06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" fillId="0" borderId="10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top" wrapText="1"/>
    </xf>
    <xf numFmtId="0" fontId="8" fillId="0" borderId="80" xfId="0" applyFont="1" applyFill="1" applyBorder="1" applyAlignment="1">
      <alignment horizontal="left" vertical="top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right" vertical="center" wrapText="1"/>
    </xf>
    <xf numFmtId="49" fontId="13" fillId="0" borderId="106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73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8" fillId="0" borderId="110" xfId="0" applyFont="1" applyFill="1" applyBorder="1" applyAlignment="1">
      <alignment horizontal="left" vertical="center" wrapText="1"/>
    </xf>
    <xf numFmtId="0" fontId="8" fillId="0" borderId="101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1"/>
  <sheetViews>
    <sheetView tabSelected="1" zoomScaleNormal="100" workbookViewId="0">
      <selection activeCell="M26" sqref="M26"/>
    </sheetView>
  </sheetViews>
  <sheetFormatPr defaultRowHeight="12.75" x14ac:dyDescent="0.2"/>
  <cols>
    <col min="1" max="1" width="31.85546875" style="230" customWidth="1"/>
    <col min="2" max="2" width="9.42578125" style="230" customWidth="1"/>
    <col min="3" max="3" width="10" style="230" customWidth="1"/>
    <col min="4" max="4" width="9.5703125" style="230" customWidth="1"/>
    <col min="5" max="5" width="12.7109375" style="230" customWidth="1"/>
    <col min="6" max="6" width="12" style="230" customWidth="1"/>
    <col min="7" max="7" width="9.5703125" style="230" customWidth="1"/>
    <col min="8" max="255" width="9.140625" style="230"/>
    <col min="256" max="256" width="31.85546875" style="230" customWidth="1"/>
    <col min="257" max="257" width="8.7109375" style="230" customWidth="1"/>
    <col min="258" max="258" width="10" style="230" customWidth="1"/>
    <col min="259" max="259" width="9.5703125" style="230" customWidth="1"/>
    <col min="260" max="260" width="12.7109375" style="230" customWidth="1"/>
    <col min="261" max="261" width="12" style="230" customWidth="1"/>
    <col min="262" max="262" width="9.5703125" style="230" customWidth="1"/>
    <col min="263" max="511" width="9.140625" style="230"/>
    <col min="512" max="512" width="31.85546875" style="230" customWidth="1"/>
    <col min="513" max="513" width="8.7109375" style="230" customWidth="1"/>
    <col min="514" max="514" width="10" style="230" customWidth="1"/>
    <col min="515" max="515" width="9.5703125" style="230" customWidth="1"/>
    <col min="516" max="516" width="12.7109375" style="230" customWidth="1"/>
    <col min="517" max="517" width="12" style="230" customWidth="1"/>
    <col min="518" max="518" width="9.5703125" style="230" customWidth="1"/>
    <col min="519" max="767" width="9.140625" style="230"/>
    <col min="768" max="768" width="31.85546875" style="230" customWidth="1"/>
    <col min="769" max="769" width="8.7109375" style="230" customWidth="1"/>
    <col min="770" max="770" width="10" style="230" customWidth="1"/>
    <col min="771" max="771" width="9.5703125" style="230" customWidth="1"/>
    <col min="772" max="772" width="12.7109375" style="230" customWidth="1"/>
    <col min="773" max="773" width="12" style="230" customWidth="1"/>
    <col min="774" max="774" width="9.5703125" style="230" customWidth="1"/>
    <col min="775" max="1023" width="9.140625" style="230"/>
    <col min="1024" max="1024" width="31.85546875" style="230" customWidth="1"/>
    <col min="1025" max="1025" width="8.7109375" style="230" customWidth="1"/>
    <col min="1026" max="1026" width="10" style="230" customWidth="1"/>
    <col min="1027" max="1027" width="9.5703125" style="230" customWidth="1"/>
    <col min="1028" max="1028" width="12.7109375" style="230" customWidth="1"/>
    <col min="1029" max="1029" width="12" style="230" customWidth="1"/>
    <col min="1030" max="1030" width="9.5703125" style="230" customWidth="1"/>
    <col min="1031" max="1279" width="9.140625" style="230"/>
    <col min="1280" max="1280" width="31.85546875" style="230" customWidth="1"/>
    <col min="1281" max="1281" width="8.7109375" style="230" customWidth="1"/>
    <col min="1282" max="1282" width="10" style="230" customWidth="1"/>
    <col min="1283" max="1283" width="9.5703125" style="230" customWidth="1"/>
    <col min="1284" max="1284" width="12.7109375" style="230" customWidth="1"/>
    <col min="1285" max="1285" width="12" style="230" customWidth="1"/>
    <col min="1286" max="1286" width="9.5703125" style="230" customWidth="1"/>
    <col min="1287" max="1535" width="9.140625" style="230"/>
    <col min="1536" max="1536" width="31.85546875" style="230" customWidth="1"/>
    <col min="1537" max="1537" width="8.7109375" style="230" customWidth="1"/>
    <col min="1538" max="1538" width="10" style="230" customWidth="1"/>
    <col min="1539" max="1539" width="9.5703125" style="230" customWidth="1"/>
    <col min="1540" max="1540" width="12.7109375" style="230" customWidth="1"/>
    <col min="1541" max="1541" width="12" style="230" customWidth="1"/>
    <col min="1542" max="1542" width="9.5703125" style="230" customWidth="1"/>
    <col min="1543" max="1791" width="9.140625" style="230"/>
    <col min="1792" max="1792" width="31.85546875" style="230" customWidth="1"/>
    <col min="1793" max="1793" width="8.7109375" style="230" customWidth="1"/>
    <col min="1794" max="1794" width="10" style="230" customWidth="1"/>
    <col min="1795" max="1795" width="9.5703125" style="230" customWidth="1"/>
    <col min="1796" max="1796" width="12.7109375" style="230" customWidth="1"/>
    <col min="1797" max="1797" width="12" style="230" customWidth="1"/>
    <col min="1798" max="1798" width="9.5703125" style="230" customWidth="1"/>
    <col min="1799" max="2047" width="9.140625" style="230"/>
    <col min="2048" max="2048" width="31.85546875" style="230" customWidth="1"/>
    <col min="2049" max="2049" width="8.7109375" style="230" customWidth="1"/>
    <col min="2050" max="2050" width="10" style="230" customWidth="1"/>
    <col min="2051" max="2051" width="9.5703125" style="230" customWidth="1"/>
    <col min="2052" max="2052" width="12.7109375" style="230" customWidth="1"/>
    <col min="2053" max="2053" width="12" style="230" customWidth="1"/>
    <col min="2054" max="2054" width="9.5703125" style="230" customWidth="1"/>
    <col min="2055" max="2303" width="9.140625" style="230"/>
    <col min="2304" max="2304" width="31.85546875" style="230" customWidth="1"/>
    <col min="2305" max="2305" width="8.7109375" style="230" customWidth="1"/>
    <col min="2306" max="2306" width="10" style="230" customWidth="1"/>
    <col min="2307" max="2307" width="9.5703125" style="230" customWidth="1"/>
    <col min="2308" max="2308" width="12.7109375" style="230" customWidth="1"/>
    <col min="2309" max="2309" width="12" style="230" customWidth="1"/>
    <col min="2310" max="2310" width="9.5703125" style="230" customWidth="1"/>
    <col min="2311" max="2559" width="9.140625" style="230"/>
    <col min="2560" max="2560" width="31.85546875" style="230" customWidth="1"/>
    <col min="2561" max="2561" width="8.7109375" style="230" customWidth="1"/>
    <col min="2562" max="2562" width="10" style="230" customWidth="1"/>
    <col min="2563" max="2563" width="9.5703125" style="230" customWidth="1"/>
    <col min="2564" max="2564" width="12.7109375" style="230" customWidth="1"/>
    <col min="2565" max="2565" width="12" style="230" customWidth="1"/>
    <col min="2566" max="2566" width="9.5703125" style="230" customWidth="1"/>
    <col min="2567" max="2815" width="9.140625" style="230"/>
    <col min="2816" max="2816" width="31.85546875" style="230" customWidth="1"/>
    <col min="2817" max="2817" width="8.7109375" style="230" customWidth="1"/>
    <col min="2818" max="2818" width="10" style="230" customWidth="1"/>
    <col min="2819" max="2819" width="9.5703125" style="230" customWidth="1"/>
    <col min="2820" max="2820" width="12.7109375" style="230" customWidth="1"/>
    <col min="2821" max="2821" width="12" style="230" customWidth="1"/>
    <col min="2822" max="2822" width="9.5703125" style="230" customWidth="1"/>
    <col min="2823" max="3071" width="9.140625" style="230"/>
    <col min="3072" max="3072" width="31.85546875" style="230" customWidth="1"/>
    <col min="3073" max="3073" width="8.7109375" style="230" customWidth="1"/>
    <col min="3074" max="3074" width="10" style="230" customWidth="1"/>
    <col min="3075" max="3075" width="9.5703125" style="230" customWidth="1"/>
    <col min="3076" max="3076" width="12.7109375" style="230" customWidth="1"/>
    <col min="3077" max="3077" width="12" style="230" customWidth="1"/>
    <col min="3078" max="3078" width="9.5703125" style="230" customWidth="1"/>
    <col min="3079" max="3327" width="9.140625" style="230"/>
    <col min="3328" max="3328" width="31.85546875" style="230" customWidth="1"/>
    <col min="3329" max="3329" width="8.7109375" style="230" customWidth="1"/>
    <col min="3330" max="3330" width="10" style="230" customWidth="1"/>
    <col min="3331" max="3331" width="9.5703125" style="230" customWidth="1"/>
    <col min="3332" max="3332" width="12.7109375" style="230" customWidth="1"/>
    <col min="3333" max="3333" width="12" style="230" customWidth="1"/>
    <col min="3334" max="3334" width="9.5703125" style="230" customWidth="1"/>
    <col min="3335" max="3583" width="9.140625" style="230"/>
    <col min="3584" max="3584" width="31.85546875" style="230" customWidth="1"/>
    <col min="3585" max="3585" width="8.7109375" style="230" customWidth="1"/>
    <col min="3586" max="3586" width="10" style="230" customWidth="1"/>
    <col min="3587" max="3587" width="9.5703125" style="230" customWidth="1"/>
    <col min="3588" max="3588" width="12.7109375" style="230" customWidth="1"/>
    <col min="3589" max="3589" width="12" style="230" customWidth="1"/>
    <col min="3590" max="3590" width="9.5703125" style="230" customWidth="1"/>
    <col min="3591" max="3839" width="9.140625" style="230"/>
    <col min="3840" max="3840" width="31.85546875" style="230" customWidth="1"/>
    <col min="3841" max="3841" width="8.7109375" style="230" customWidth="1"/>
    <col min="3842" max="3842" width="10" style="230" customWidth="1"/>
    <col min="3843" max="3843" width="9.5703125" style="230" customWidth="1"/>
    <col min="3844" max="3844" width="12.7109375" style="230" customWidth="1"/>
    <col min="3845" max="3845" width="12" style="230" customWidth="1"/>
    <col min="3846" max="3846" width="9.5703125" style="230" customWidth="1"/>
    <col min="3847" max="4095" width="9.140625" style="230"/>
    <col min="4096" max="4096" width="31.85546875" style="230" customWidth="1"/>
    <col min="4097" max="4097" width="8.7109375" style="230" customWidth="1"/>
    <col min="4098" max="4098" width="10" style="230" customWidth="1"/>
    <col min="4099" max="4099" width="9.5703125" style="230" customWidth="1"/>
    <col min="4100" max="4100" width="12.7109375" style="230" customWidth="1"/>
    <col min="4101" max="4101" width="12" style="230" customWidth="1"/>
    <col min="4102" max="4102" width="9.5703125" style="230" customWidth="1"/>
    <col min="4103" max="4351" width="9.140625" style="230"/>
    <col min="4352" max="4352" width="31.85546875" style="230" customWidth="1"/>
    <col min="4353" max="4353" width="8.7109375" style="230" customWidth="1"/>
    <col min="4354" max="4354" width="10" style="230" customWidth="1"/>
    <col min="4355" max="4355" width="9.5703125" style="230" customWidth="1"/>
    <col min="4356" max="4356" width="12.7109375" style="230" customWidth="1"/>
    <col min="4357" max="4357" width="12" style="230" customWidth="1"/>
    <col min="4358" max="4358" width="9.5703125" style="230" customWidth="1"/>
    <col min="4359" max="4607" width="9.140625" style="230"/>
    <col min="4608" max="4608" width="31.85546875" style="230" customWidth="1"/>
    <col min="4609" max="4609" width="8.7109375" style="230" customWidth="1"/>
    <col min="4610" max="4610" width="10" style="230" customWidth="1"/>
    <col min="4611" max="4611" width="9.5703125" style="230" customWidth="1"/>
    <col min="4612" max="4612" width="12.7109375" style="230" customWidth="1"/>
    <col min="4613" max="4613" width="12" style="230" customWidth="1"/>
    <col min="4614" max="4614" width="9.5703125" style="230" customWidth="1"/>
    <col min="4615" max="4863" width="9.140625" style="230"/>
    <col min="4864" max="4864" width="31.85546875" style="230" customWidth="1"/>
    <col min="4865" max="4865" width="8.7109375" style="230" customWidth="1"/>
    <col min="4866" max="4866" width="10" style="230" customWidth="1"/>
    <col min="4867" max="4867" width="9.5703125" style="230" customWidth="1"/>
    <col min="4868" max="4868" width="12.7109375" style="230" customWidth="1"/>
    <col min="4869" max="4869" width="12" style="230" customWidth="1"/>
    <col min="4870" max="4870" width="9.5703125" style="230" customWidth="1"/>
    <col min="4871" max="5119" width="9.140625" style="230"/>
    <col min="5120" max="5120" width="31.85546875" style="230" customWidth="1"/>
    <col min="5121" max="5121" width="8.7109375" style="230" customWidth="1"/>
    <col min="5122" max="5122" width="10" style="230" customWidth="1"/>
    <col min="5123" max="5123" width="9.5703125" style="230" customWidth="1"/>
    <col min="5124" max="5124" width="12.7109375" style="230" customWidth="1"/>
    <col min="5125" max="5125" width="12" style="230" customWidth="1"/>
    <col min="5126" max="5126" width="9.5703125" style="230" customWidth="1"/>
    <col min="5127" max="5375" width="9.140625" style="230"/>
    <col min="5376" max="5376" width="31.85546875" style="230" customWidth="1"/>
    <col min="5377" max="5377" width="8.7109375" style="230" customWidth="1"/>
    <col min="5378" max="5378" width="10" style="230" customWidth="1"/>
    <col min="5379" max="5379" width="9.5703125" style="230" customWidth="1"/>
    <col min="5380" max="5380" width="12.7109375" style="230" customWidth="1"/>
    <col min="5381" max="5381" width="12" style="230" customWidth="1"/>
    <col min="5382" max="5382" width="9.5703125" style="230" customWidth="1"/>
    <col min="5383" max="5631" width="9.140625" style="230"/>
    <col min="5632" max="5632" width="31.85546875" style="230" customWidth="1"/>
    <col min="5633" max="5633" width="8.7109375" style="230" customWidth="1"/>
    <col min="5634" max="5634" width="10" style="230" customWidth="1"/>
    <col min="5635" max="5635" width="9.5703125" style="230" customWidth="1"/>
    <col min="5636" max="5636" width="12.7109375" style="230" customWidth="1"/>
    <col min="5637" max="5637" width="12" style="230" customWidth="1"/>
    <col min="5638" max="5638" width="9.5703125" style="230" customWidth="1"/>
    <col min="5639" max="5887" width="9.140625" style="230"/>
    <col min="5888" max="5888" width="31.85546875" style="230" customWidth="1"/>
    <col min="5889" max="5889" width="8.7109375" style="230" customWidth="1"/>
    <col min="5890" max="5890" width="10" style="230" customWidth="1"/>
    <col min="5891" max="5891" width="9.5703125" style="230" customWidth="1"/>
    <col min="5892" max="5892" width="12.7109375" style="230" customWidth="1"/>
    <col min="5893" max="5893" width="12" style="230" customWidth="1"/>
    <col min="5894" max="5894" width="9.5703125" style="230" customWidth="1"/>
    <col min="5895" max="6143" width="9.140625" style="230"/>
    <col min="6144" max="6144" width="31.85546875" style="230" customWidth="1"/>
    <col min="6145" max="6145" width="8.7109375" style="230" customWidth="1"/>
    <col min="6146" max="6146" width="10" style="230" customWidth="1"/>
    <col min="6147" max="6147" width="9.5703125" style="230" customWidth="1"/>
    <col min="6148" max="6148" width="12.7109375" style="230" customWidth="1"/>
    <col min="6149" max="6149" width="12" style="230" customWidth="1"/>
    <col min="6150" max="6150" width="9.5703125" style="230" customWidth="1"/>
    <col min="6151" max="6399" width="9.140625" style="230"/>
    <col min="6400" max="6400" width="31.85546875" style="230" customWidth="1"/>
    <col min="6401" max="6401" width="8.7109375" style="230" customWidth="1"/>
    <col min="6402" max="6402" width="10" style="230" customWidth="1"/>
    <col min="6403" max="6403" width="9.5703125" style="230" customWidth="1"/>
    <col min="6404" max="6404" width="12.7109375" style="230" customWidth="1"/>
    <col min="6405" max="6405" width="12" style="230" customWidth="1"/>
    <col min="6406" max="6406" width="9.5703125" style="230" customWidth="1"/>
    <col min="6407" max="6655" width="9.140625" style="230"/>
    <col min="6656" max="6656" width="31.85546875" style="230" customWidth="1"/>
    <col min="6657" max="6657" width="8.7109375" style="230" customWidth="1"/>
    <col min="6658" max="6658" width="10" style="230" customWidth="1"/>
    <col min="6659" max="6659" width="9.5703125" style="230" customWidth="1"/>
    <col min="6660" max="6660" width="12.7109375" style="230" customWidth="1"/>
    <col min="6661" max="6661" width="12" style="230" customWidth="1"/>
    <col min="6662" max="6662" width="9.5703125" style="230" customWidth="1"/>
    <col min="6663" max="6911" width="9.140625" style="230"/>
    <col min="6912" max="6912" width="31.85546875" style="230" customWidth="1"/>
    <col min="6913" max="6913" width="8.7109375" style="230" customWidth="1"/>
    <col min="6914" max="6914" width="10" style="230" customWidth="1"/>
    <col min="6915" max="6915" width="9.5703125" style="230" customWidth="1"/>
    <col min="6916" max="6916" width="12.7109375" style="230" customWidth="1"/>
    <col min="6917" max="6917" width="12" style="230" customWidth="1"/>
    <col min="6918" max="6918" width="9.5703125" style="230" customWidth="1"/>
    <col min="6919" max="7167" width="9.140625" style="230"/>
    <col min="7168" max="7168" width="31.85546875" style="230" customWidth="1"/>
    <col min="7169" max="7169" width="8.7109375" style="230" customWidth="1"/>
    <col min="7170" max="7170" width="10" style="230" customWidth="1"/>
    <col min="7171" max="7171" width="9.5703125" style="230" customWidth="1"/>
    <col min="7172" max="7172" width="12.7109375" style="230" customWidth="1"/>
    <col min="7173" max="7173" width="12" style="230" customWidth="1"/>
    <col min="7174" max="7174" width="9.5703125" style="230" customWidth="1"/>
    <col min="7175" max="7423" width="9.140625" style="230"/>
    <col min="7424" max="7424" width="31.85546875" style="230" customWidth="1"/>
    <col min="7425" max="7425" width="8.7109375" style="230" customWidth="1"/>
    <col min="7426" max="7426" width="10" style="230" customWidth="1"/>
    <col min="7427" max="7427" width="9.5703125" style="230" customWidth="1"/>
    <col min="7428" max="7428" width="12.7109375" style="230" customWidth="1"/>
    <col min="7429" max="7429" width="12" style="230" customWidth="1"/>
    <col min="7430" max="7430" width="9.5703125" style="230" customWidth="1"/>
    <col min="7431" max="7679" width="9.140625" style="230"/>
    <col min="7680" max="7680" width="31.85546875" style="230" customWidth="1"/>
    <col min="7681" max="7681" width="8.7109375" style="230" customWidth="1"/>
    <col min="7682" max="7682" width="10" style="230" customWidth="1"/>
    <col min="7683" max="7683" width="9.5703125" style="230" customWidth="1"/>
    <col min="7684" max="7684" width="12.7109375" style="230" customWidth="1"/>
    <col min="7685" max="7685" width="12" style="230" customWidth="1"/>
    <col min="7686" max="7686" width="9.5703125" style="230" customWidth="1"/>
    <col min="7687" max="7935" width="9.140625" style="230"/>
    <col min="7936" max="7936" width="31.85546875" style="230" customWidth="1"/>
    <col min="7937" max="7937" width="8.7109375" style="230" customWidth="1"/>
    <col min="7938" max="7938" width="10" style="230" customWidth="1"/>
    <col min="7939" max="7939" width="9.5703125" style="230" customWidth="1"/>
    <col min="7940" max="7940" width="12.7109375" style="230" customWidth="1"/>
    <col min="7941" max="7941" width="12" style="230" customWidth="1"/>
    <col min="7942" max="7942" width="9.5703125" style="230" customWidth="1"/>
    <col min="7943" max="8191" width="9.140625" style="230"/>
    <col min="8192" max="8192" width="31.85546875" style="230" customWidth="1"/>
    <col min="8193" max="8193" width="8.7109375" style="230" customWidth="1"/>
    <col min="8194" max="8194" width="10" style="230" customWidth="1"/>
    <col min="8195" max="8195" width="9.5703125" style="230" customWidth="1"/>
    <col min="8196" max="8196" width="12.7109375" style="230" customWidth="1"/>
    <col min="8197" max="8197" width="12" style="230" customWidth="1"/>
    <col min="8198" max="8198" width="9.5703125" style="230" customWidth="1"/>
    <col min="8199" max="8447" width="9.140625" style="230"/>
    <col min="8448" max="8448" width="31.85546875" style="230" customWidth="1"/>
    <col min="8449" max="8449" width="8.7109375" style="230" customWidth="1"/>
    <col min="8450" max="8450" width="10" style="230" customWidth="1"/>
    <col min="8451" max="8451" width="9.5703125" style="230" customWidth="1"/>
    <col min="8452" max="8452" width="12.7109375" style="230" customWidth="1"/>
    <col min="8453" max="8453" width="12" style="230" customWidth="1"/>
    <col min="8454" max="8454" width="9.5703125" style="230" customWidth="1"/>
    <col min="8455" max="8703" width="9.140625" style="230"/>
    <col min="8704" max="8704" width="31.85546875" style="230" customWidth="1"/>
    <col min="8705" max="8705" width="8.7109375" style="230" customWidth="1"/>
    <col min="8706" max="8706" width="10" style="230" customWidth="1"/>
    <col min="8707" max="8707" width="9.5703125" style="230" customWidth="1"/>
    <col min="8708" max="8708" width="12.7109375" style="230" customWidth="1"/>
    <col min="8709" max="8709" width="12" style="230" customWidth="1"/>
    <col min="8710" max="8710" width="9.5703125" style="230" customWidth="1"/>
    <col min="8711" max="8959" width="9.140625" style="230"/>
    <col min="8960" max="8960" width="31.85546875" style="230" customWidth="1"/>
    <col min="8961" max="8961" width="8.7109375" style="230" customWidth="1"/>
    <col min="8962" max="8962" width="10" style="230" customWidth="1"/>
    <col min="8963" max="8963" width="9.5703125" style="230" customWidth="1"/>
    <col min="8964" max="8964" width="12.7109375" style="230" customWidth="1"/>
    <col min="8965" max="8965" width="12" style="230" customWidth="1"/>
    <col min="8966" max="8966" width="9.5703125" style="230" customWidth="1"/>
    <col min="8967" max="9215" width="9.140625" style="230"/>
    <col min="9216" max="9216" width="31.85546875" style="230" customWidth="1"/>
    <col min="9217" max="9217" width="8.7109375" style="230" customWidth="1"/>
    <col min="9218" max="9218" width="10" style="230" customWidth="1"/>
    <col min="9219" max="9219" width="9.5703125" style="230" customWidth="1"/>
    <col min="9220" max="9220" width="12.7109375" style="230" customWidth="1"/>
    <col min="9221" max="9221" width="12" style="230" customWidth="1"/>
    <col min="9222" max="9222" width="9.5703125" style="230" customWidth="1"/>
    <col min="9223" max="9471" width="9.140625" style="230"/>
    <col min="9472" max="9472" width="31.85546875" style="230" customWidth="1"/>
    <col min="9473" max="9473" width="8.7109375" style="230" customWidth="1"/>
    <col min="9474" max="9474" width="10" style="230" customWidth="1"/>
    <col min="9475" max="9475" width="9.5703125" style="230" customWidth="1"/>
    <col min="9476" max="9476" width="12.7109375" style="230" customWidth="1"/>
    <col min="9477" max="9477" width="12" style="230" customWidth="1"/>
    <col min="9478" max="9478" width="9.5703125" style="230" customWidth="1"/>
    <col min="9479" max="9727" width="9.140625" style="230"/>
    <col min="9728" max="9728" width="31.85546875" style="230" customWidth="1"/>
    <col min="9729" max="9729" width="8.7109375" style="230" customWidth="1"/>
    <col min="9730" max="9730" width="10" style="230" customWidth="1"/>
    <col min="9731" max="9731" width="9.5703125" style="230" customWidth="1"/>
    <col min="9732" max="9732" width="12.7109375" style="230" customWidth="1"/>
    <col min="9733" max="9733" width="12" style="230" customWidth="1"/>
    <col min="9734" max="9734" width="9.5703125" style="230" customWidth="1"/>
    <col min="9735" max="9983" width="9.140625" style="230"/>
    <col min="9984" max="9984" width="31.85546875" style="230" customWidth="1"/>
    <col min="9985" max="9985" width="8.7109375" style="230" customWidth="1"/>
    <col min="9986" max="9986" width="10" style="230" customWidth="1"/>
    <col min="9987" max="9987" width="9.5703125" style="230" customWidth="1"/>
    <col min="9988" max="9988" width="12.7109375" style="230" customWidth="1"/>
    <col min="9989" max="9989" width="12" style="230" customWidth="1"/>
    <col min="9990" max="9990" width="9.5703125" style="230" customWidth="1"/>
    <col min="9991" max="10239" width="9.140625" style="230"/>
    <col min="10240" max="10240" width="31.85546875" style="230" customWidth="1"/>
    <col min="10241" max="10241" width="8.7109375" style="230" customWidth="1"/>
    <col min="10242" max="10242" width="10" style="230" customWidth="1"/>
    <col min="10243" max="10243" width="9.5703125" style="230" customWidth="1"/>
    <col min="10244" max="10244" width="12.7109375" style="230" customWidth="1"/>
    <col min="10245" max="10245" width="12" style="230" customWidth="1"/>
    <col min="10246" max="10246" width="9.5703125" style="230" customWidth="1"/>
    <col min="10247" max="10495" width="9.140625" style="230"/>
    <col min="10496" max="10496" width="31.85546875" style="230" customWidth="1"/>
    <col min="10497" max="10497" width="8.7109375" style="230" customWidth="1"/>
    <col min="10498" max="10498" width="10" style="230" customWidth="1"/>
    <col min="10499" max="10499" width="9.5703125" style="230" customWidth="1"/>
    <col min="10500" max="10500" width="12.7109375" style="230" customWidth="1"/>
    <col min="10501" max="10501" width="12" style="230" customWidth="1"/>
    <col min="10502" max="10502" width="9.5703125" style="230" customWidth="1"/>
    <col min="10503" max="10751" width="9.140625" style="230"/>
    <col min="10752" max="10752" width="31.85546875" style="230" customWidth="1"/>
    <col min="10753" max="10753" width="8.7109375" style="230" customWidth="1"/>
    <col min="10754" max="10754" width="10" style="230" customWidth="1"/>
    <col min="10755" max="10755" width="9.5703125" style="230" customWidth="1"/>
    <col min="10756" max="10756" width="12.7109375" style="230" customWidth="1"/>
    <col min="10757" max="10757" width="12" style="230" customWidth="1"/>
    <col min="10758" max="10758" width="9.5703125" style="230" customWidth="1"/>
    <col min="10759" max="11007" width="9.140625" style="230"/>
    <col min="11008" max="11008" width="31.85546875" style="230" customWidth="1"/>
    <col min="11009" max="11009" width="8.7109375" style="230" customWidth="1"/>
    <col min="11010" max="11010" width="10" style="230" customWidth="1"/>
    <col min="11011" max="11011" width="9.5703125" style="230" customWidth="1"/>
    <col min="11012" max="11012" width="12.7109375" style="230" customWidth="1"/>
    <col min="11013" max="11013" width="12" style="230" customWidth="1"/>
    <col min="11014" max="11014" width="9.5703125" style="230" customWidth="1"/>
    <col min="11015" max="11263" width="9.140625" style="230"/>
    <col min="11264" max="11264" width="31.85546875" style="230" customWidth="1"/>
    <col min="11265" max="11265" width="8.7109375" style="230" customWidth="1"/>
    <col min="11266" max="11266" width="10" style="230" customWidth="1"/>
    <col min="11267" max="11267" width="9.5703125" style="230" customWidth="1"/>
    <col min="11268" max="11268" width="12.7109375" style="230" customWidth="1"/>
    <col min="11269" max="11269" width="12" style="230" customWidth="1"/>
    <col min="11270" max="11270" width="9.5703125" style="230" customWidth="1"/>
    <col min="11271" max="11519" width="9.140625" style="230"/>
    <col min="11520" max="11520" width="31.85546875" style="230" customWidth="1"/>
    <col min="11521" max="11521" width="8.7109375" style="230" customWidth="1"/>
    <col min="11522" max="11522" width="10" style="230" customWidth="1"/>
    <col min="11523" max="11523" width="9.5703125" style="230" customWidth="1"/>
    <col min="11524" max="11524" width="12.7109375" style="230" customWidth="1"/>
    <col min="11525" max="11525" width="12" style="230" customWidth="1"/>
    <col min="11526" max="11526" width="9.5703125" style="230" customWidth="1"/>
    <col min="11527" max="11775" width="9.140625" style="230"/>
    <col min="11776" max="11776" width="31.85546875" style="230" customWidth="1"/>
    <col min="11777" max="11777" width="8.7109375" style="230" customWidth="1"/>
    <col min="11778" max="11778" width="10" style="230" customWidth="1"/>
    <col min="11779" max="11779" width="9.5703125" style="230" customWidth="1"/>
    <col min="11780" max="11780" width="12.7109375" style="230" customWidth="1"/>
    <col min="11781" max="11781" width="12" style="230" customWidth="1"/>
    <col min="11782" max="11782" width="9.5703125" style="230" customWidth="1"/>
    <col min="11783" max="12031" width="9.140625" style="230"/>
    <col min="12032" max="12032" width="31.85546875" style="230" customWidth="1"/>
    <col min="12033" max="12033" width="8.7109375" style="230" customWidth="1"/>
    <col min="12034" max="12034" width="10" style="230" customWidth="1"/>
    <col min="12035" max="12035" width="9.5703125" style="230" customWidth="1"/>
    <col min="12036" max="12036" width="12.7109375" style="230" customWidth="1"/>
    <col min="12037" max="12037" width="12" style="230" customWidth="1"/>
    <col min="12038" max="12038" width="9.5703125" style="230" customWidth="1"/>
    <col min="12039" max="12287" width="9.140625" style="230"/>
    <col min="12288" max="12288" width="31.85546875" style="230" customWidth="1"/>
    <col min="12289" max="12289" width="8.7109375" style="230" customWidth="1"/>
    <col min="12290" max="12290" width="10" style="230" customWidth="1"/>
    <col min="12291" max="12291" width="9.5703125" style="230" customWidth="1"/>
    <col min="12292" max="12292" width="12.7109375" style="230" customWidth="1"/>
    <col min="12293" max="12293" width="12" style="230" customWidth="1"/>
    <col min="12294" max="12294" width="9.5703125" style="230" customWidth="1"/>
    <col min="12295" max="12543" width="9.140625" style="230"/>
    <col min="12544" max="12544" width="31.85546875" style="230" customWidth="1"/>
    <col min="12545" max="12545" width="8.7109375" style="230" customWidth="1"/>
    <col min="12546" max="12546" width="10" style="230" customWidth="1"/>
    <col min="12547" max="12547" width="9.5703125" style="230" customWidth="1"/>
    <col min="12548" max="12548" width="12.7109375" style="230" customWidth="1"/>
    <col min="12549" max="12549" width="12" style="230" customWidth="1"/>
    <col min="12550" max="12550" width="9.5703125" style="230" customWidth="1"/>
    <col min="12551" max="12799" width="9.140625" style="230"/>
    <col min="12800" max="12800" width="31.85546875" style="230" customWidth="1"/>
    <col min="12801" max="12801" width="8.7109375" style="230" customWidth="1"/>
    <col min="12802" max="12802" width="10" style="230" customWidth="1"/>
    <col min="12803" max="12803" width="9.5703125" style="230" customWidth="1"/>
    <col min="12804" max="12804" width="12.7109375" style="230" customWidth="1"/>
    <col min="12805" max="12805" width="12" style="230" customWidth="1"/>
    <col min="12806" max="12806" width="9.5703125" style="230" customWidth="1"/>
    <col min="12807" max="13055" width="9.140625" style="230"/>
    <col min="13056" max="13056" width="31.85546875" style="230" customWidth="1"/>
    <col min="13057" max="13057" width="8.7109375" style="230" customWidth="1"/>
    <col min="13058" max="13058" width="10" style="230" customWidth="1"/>
    <col min="13059" max="13059" width="9.5703125" style="230" customWidth="1"/>
    <col min="13060" max="13060" width="12.7109375" style="230" customWidth="1"/>
    <col min="13061" max="13061" width="12" style="230" customWidth="1"/>
    <col min="13062" max="13062" width="9.5703125" style="230" customWidth="1"/>
    <col min="13063" max="13311" width="9.140625" style="230"/>
    <col min="13312" max="13312" width="31.85546875" style="230" customWidth="1"/>
    <col min="13313" max="13313" width="8.7109375" style="230" customWidth="1"/>
    <col min="13314" max="13314" width="10" style="230" customWidth="1"/>
    <col min="13315" max="13315" width="9.5703125" style="230" customWidth="1"/>
    <col min="13316" max="13316" width="12.7109375" style="230" customWidth="1"/>
    <col min="13317" max="13317" width="12" style="230" customWidth="1"/>
    <col min="13318" max="13318" width="9.5703125" style="230" customWidth="1"/>
    <col min="13319" max="13567" width="9.140625" style="230"/>
    <col min="13568" max="13568" width="31.85546875" style="230" customWidth="1"/>
    <col min="13569" max="13569" width="8.7109375" style="230" customWidth="1"/>
    <col min="13570" max="13570" width="10" style="230" customWidth="1"/>
    <col min="13571" max="13571" width="9.5703125" style="230" customWidth="1"/>
    <col min="13572" max="13572" width="12.7109375" style="230" customWidth="1"/>
    <col min="13573" max="13573" width="12" style="230" customWidth="1"/>
    <col min="13574" max="13574" width="9.5703125" style="230" customWidth="1"/>
    <col min="13575" max="13823" width="9.140625" style="230"/>
    <col min="13824" max="13824" width="31.85546875" style="230" customWidth="1"/>
    <col min="13825" max="13825" width="8.7109375" style="230" customWidth="1"/>
    <col min="13826" max="13826" width="10" style="230" customWidth="1"/>
    <col min="13827" max="13827" width="9.5703125" style="230" customWidth="1"/>
    <col min="13828" max="13828" width="12.7109375" style="230" customWidth="1"/>
    <col min="13829" max="13829" width="12" style="230" customWidth="1"/>
    <col min="13830" max="13830" width="9.5703125" style="230" customWidth="1"/>
    <col min="13831" max="14079" width="9.140625" style="230"/>
    <col min="14080" max="14080" width="31.85546875" style="230" customWidth="1"/>
    <col min="14081" max="14081" width="8.7109375" style="230" customWidth="1"/>
    <col min="14082" max="14082" width="10" style="230" customWidth="1"/>
    <col min="14083" max="14083" width="9.5703125" style="230" customWidth="1"/>
    <col min="14084" max="14084" width="12.7109375" style="230" customWidth="1"/>
    <col min="14085" max="14085" width="12" style="230" customWidth="1"/>
    <col min="14086" max="14086" width="9.5703125" style="230" customWidth="1"/>
    <col min="14087" max="14335" width="9.140625" style="230"/>
    <col min="14336" max="14336" width="31.85546875" style="230" customWidth="1"/>
    <col min="14337" max="14337" width="8.7109375" style="230" customWidth="1"/>
    <col min="14338" max="14338" width="10" style="230" customWidth="1"/>
    <col min="14339" max="14339" width="9.5703125" style="230" customWidth="1"/>
    <col min="14340" max="14340" width="12.7109375" style="230" customWidth="1"/>
    <col min="14341" max="14341" width="12" style="230" customWidth="1"/>
    <col min="14342" max="14342" width="9.5703125" style="230" customWidth="1"/>
    <col min="14343" max="14591" width="9.140625" style="230"/>
    <col min="14592" max="14592" width="31.85546875" style="230" customWidth="1"/>
    <col min="14593" max="14593" width="8.7109375" style="230" customWidth="1"/>
    <col min="14594" max="14594" width="10" style="230" customWidth="1"/>
    <col min="14595" max="14595" width="9.5703125" style="230" customWidth="1"/>
    <col min="14596" max="14596" width="12.7109375" style="230" customWidth="1"/>
    <col min="14597" max="14597" width="12" style="230" customWidth="1"/>
    <col min="14598" max="14598" width="9.5703125" style="230" customWidth="1"/>
    <col min="14599" max="14847" width="9.140625" style="230"/>
    <col min="14848" max="14848" width="31.85546875" style="230" customWidth="1"/>
    <col min="14849" max="14849" width="8.7109375" style="230" customWidth="1"/>
    <col min="14850" max="14850" width="10" style="230" customWidth="1"/>
    <col min="14851" max="14851" width="9.5703125" style="230" customWidth="1"/>
    <col min="14852" max="14852" width="12.7109375" style="230" customWidth="1"/>
    <col min="14853" max="14853" width="12" style="230" customWidth="1"/>
    <col min="14854" max="14854" width="9.5703125" style="230" customWidth="1"/>
    <col min="14855" max="15103" width="9.140625" style="230"/>
    <col min="15104" max="15104" width="31.85546875" style="230" customWidth="1"/>
    <col min="15105" max="15105" width="8.7109375" style="230" customWidth="1"/>
    <col min="15106" max="15106" width="10" style="230" customWidth="1"/>
    <col min="15107" max="15107" width="9.5703125" style="230" customWidth="1"/>
    <col min="15108" max="15108" width="12.7109375" style="230" customWidth="1"/>
    <col min="15109" max="15109" width="12" style="230" customWidth="1"/>
    <col min="15110" max="15110" width="9.5703125" style="230" customWidth="1"/>
    <col min="15111" max="15359" width="9.140625" style="230"/>
    <col min="15360" max="15360" width="31.85546875" style="230" customWidth="1"/>
    <col min="15361" max="15361" width="8.7109375" style="230" customWidth="1"/>
    <col min="15362" max="15362" width="10" style="230" customWidth="1"/>
    <col min="15363" max="15363" width="9.5703125" style="230" customWidth="1"/>
    <col min="15364" max="15364" width="12.7109375" style="230" customWidth="1"/>
    <col min="15365" max="15365" width="12" style="230" customWidth="1"/>
    <col min="15366" max="15366" width="9.5703125" style="230" customWidth="1"/>
    <col min="15367" max="15615" width="9.140625" style="230"/>
    <col min="15616" max="15616" width="31.85546875" style="230" customWidth="1"/>
    <col min="15617" max="15617" width="8.7109375" style="230" customWidth="1"/>
    <col min="15618" max="15618" width="10" style="230" customWidth="1"/>
    <col min="15619" max="15619" width="9.5703125" style="230" customWidth="1"/>
    <col min="15620" max="15620" width="12.7109375" style="230" customWidth="1"/>
    <col min="15621" max="15621" width="12" style="230" customWidth="1"/>
    <col min="15622" max="15622" width="9.5703125" style="230" customWidth="1"/>
    <col min="15623" max="15871" width="9.140625" style="230"/>
    <col min="15872" max="15872" width="31.85546875" style="230" customWidth="1"/>
    <col min="15873" max="15873" width="8.7109375" style="230" customWidth="1"/>
    <col min="15874" max="15874" width="10" style="230" customWidth="1"/>
    <col min="15875" max="15875" width="9.5703125" style="230" customWidth="1"/>
    <col min="15876" max="15876" width="12.7109375" style="230" customWidth="1"/>
    <col min="15877" max="15877" width="12" style="230" customWidth="1"/>
    <col min="15878" max="15878" width="9.5703125" style="230" customWidth="1"/>
    <col min="15879" max="16127" width="9.140625" style="230"/>
    <col min="16128" max="16128" width="31.85546875" style="230" customWidth="1"/>
    <col min="16129" max="16129" width="8.7109375" style="230" customWidth="1"/>
    <col min="16130" max="16130" width="10" style="230" customWidth="1"/>
    <col min="16131" max="16131" width="9.5703125" style="230" customWidth="1"/>
    <col min="16132" max="16132" width="12.7109375" style="230" customWidth="1"/>
    <col min="16133" max="16133" width="12" style="230" customWidth="1"/>
    <col min="16134" max="16134" width="9.5703125" style="230" customWidth="1"/>
    <col min="16135" max="16384" width="9.140625" style="230"/>
  </cols>
  <sheetData>
    <row r="1" spans="1:7" ht="27.75" customHeight="1" x14ac:dyDescent="0.3">
      <c r="E1" s="341"/>
      <c r="F1" s="341"/>
      <c r="G1" s="341"/>
    </row>
    <row r="2" spans="1:7" ht="16.5" customHeight="1" x14ac:dyDescent="0.25">
      <c r="A2" s="343" t="s">
        <v>166</v>
      </c>
      <c r="B2" s="343"/>
      <c r="C2" s="343"/>
      <c r="D2" s="343"/>
      <c r="E2" s="343"/>
      <c r="F2" s="343"/>
      <c r="G2" s="343"/>
    </row>
    <row r="3" spans="1:7" ht="14.25" customHeight="1" x14ac:dyDescent="0.25">
      <c r="A3" s="343" t="s">
        <v>167</v>
      </c>
      <c r="B3" s="343"/>
      <c r="C3" s="343"/>
      <c r="D3" s="343"/>
      <c r="E3" s="343"/>
      <c r="F3" s="343"/>
      <c r="G3" s="343"/>
    </row>
    <row r="4" spans="1:7" ht="15.75" customHeight="1" x14ac:dyDescent="0.25">
      <c r="A4" s="343" t="s">
        <v>168</v>
      </c>
      <c r="B4" s="343"/>
      <c r="C4" s="343"/>
      <c r="D4" s="343"/>
      <c r="E4" s="343"/>
      <c r="F4" s="343"/>
      <c r="G4" s="343"/>
    </row>
    <row r="5" spans="1:7" ht="9.75" customHeight="1" x14ac:dyDescent="0.25">
      <c r="A5" s="344"/>
      <c r="B5" s="344"/>
      <c r="C5" s="344"/>
      <c r="D5" s="344"/>
      <c r="E5" s="344"/>
      <c r="F5" s="344"/>
      <c r="G5" s="344"/>
    </row>
    <row r="6" spans="1:7" ht="15.75" x14ac:dyDescent="0.25">
      <c r="A6" s="343" t="s">
        <v>169</v>
      </c>
      <c r="B6" s="343"/>
      <c r="C6" s="343"/>
      <c r="D6" s="343"/>
      <c r="E6" s="343"/>
      <c r="F6" s="343"/>
      <c r="G6" s="343"/>
    </row>
    <row r="7" spans="1:7" ht="6.75" customHeight="1" x14ac:dyDescent="0.2">
      <c r="A7" s="345"/>
      <c r="B7" s="345"/>
      <c r="C7" s="345"/>
      <c r="D7" s="345"/>
      <c r="E7" s="345"/>
      <c r="F7" s="345"/>
      <c r="G7" s="345"/>
    </row>
    <row r="8" spans="1:7" ht="15.75" x14ac:dyDescent="0.25">
      <c r="A8" s="302" t="s">
        <v>230</v>
      </c>
      <c r="B8" s="302"/>
      <c r="C8" s="346" t="s">
        <v>170</v>
      </c>
      <c r="D8" s="346"/>
      <c r="E8" s="346"/>
      <c r="F8" s="346" t="s">
        <v>231</v>
      </c>
      <c r="G8" s="346"/>
    </row>
    <row r="9" spans="1:7" ht="9.75" customHeight="1" x14ac:dyDescent="0.25">
      <c r="A9" s="344"/>
      <c r="B9" s="344"/>
      <c r="C9" s="344"/>
      <c r="D9" s="344"/>
      <c r="E9" s="344"/>
      <c r="F9" s="344"/>
      <c r="G9" s="344"/>
    </row>
    <row r="10" spans="1:7" ht="105" customHeight="1" x14ac:dyDescent="0.25">
      <c r="A10" s="347" t="s">
        <v>237</v>
      </c>
      <c r="B10" s="347"/>
      <c r="C10" s="347"/>
      <c r="D10" s="231"/>
      <c r="E10" s="231"/>
      <c r="F10" s="231"/>
      <c r="G10" s="231"/>
    </row>
    <row r="11" spans="1:7" ht="9" customHeight="1" x14ac:dyDescent="0.25">
      <c r="A11" s="303"/>
      <c r="B11" s="303"/>
      <c r="C11" s="303"/>
      <c r="D11" s="231"/>
      <c r="E11" s="231"/>
      <c r="F11" s="231"/>
      <c r="G11" s="231"/>
    </row>
    <row r="12" spans="1:7" ht="66.75" customHeight="1" x14ac:dyDescent="0.25">
      <c r="A12" s="347" t="s">
        <v>225</v>
      </c>
      <c r="B12" s="347"/>
      <c r="C12" s="347"/>
      <c r="D12" s="347"/>
      <c r="E12" s="347"/>
      <c r="F12" s="347"/>
      <c r="G12" s="347"/>
    </row>
    <row r="13" spans="1:7" ht="18.75" customHeight="1" x14ac:dyDescent="0.25">
      <c r="A13" s="342" t="s">
        <v>171</v>
      </c>
      <c r="B13" s="342"/>
      <c r="C13" s="342"/>
      <c r="D13" s="342"/>
      <c r="E13" s="342"/>
      <c r="F13" s="342"/>
      <c r="G13" s="342"/>
    </row>
    <row r="14" spans="1:7" ht="51.75" customHeight="1" x14ac:dyDescent="0.25">
      <c r="A14" s="347" t="s">
        <v>202</v>
      </c>
      <c r="B14" s="347"/>
      <c r="C14" s="347"/>
      <c r="D14" s="347"/>
      <c r="E14" s="347"/>
      <c r="F14" s="347"/>
      <c r="G14" s="347"/>
    </row>
    <row r="15" spans="1:7" ht="8.25" customHeight="1" x14ac:dyDescent="0.25">
      <c r="A15" s="340"/>
      <c r="B15" s="340"/>
      <c r="C15" s="340"/>
      <c r="D15" s="340"/>
      <c r="E15" s="340"/>
      <c r="F15" s="340"/>
      <c r="G15" s="340"/>
    </row>
    <row r="16" spans="1:7" ht="64.5" customHeight="1" x14ac:dyDescent="0.25">
      <c r="A16" s="347" t="s">
        <v>204</v>
      </c>
      <c r="B16" s="347"/>
      <c r="C16" s="347"/>
      <c r="D16" s="347"/>
      <c r="E16" s="347"/>
      <c r="F16" s="347"/>
      <c r="G16" s="347"/>
    </row>
    <row r="17" spans="1:7" ht="15.75" customHeight="1" x14ac:dyDescent="0.25">
      <c r="A17" s="344" t="s">
        <v>172</v>
      </c>
      <c r="B17" s="344"/>
      <c r="C17" s="330">
        <v>6314.87</v>
      </c>
      <c r="D17" s="231" t="s">
        <v>173</v>
      </c>
      <c r="E17" s="231" t="s">
        <v>174</v>
      </c>
      <c r="F17" s="330">
        <f>'прил 3'!O8</f>
        <v>6932.3420000000006</v>
      </c>
      <c r="G17" s="231" t="s">
        <v>173</v>
      </c>
    </row>
    <row r="18" spans="1:7" ht="15.75" x14ac:dyDescent="0.25">
      <c r="A18" s="231" t="s">
        <v>175</v>
      </c>
      <c r="B18" s="231" t="s">
        <v>113</v>
      </c>
      <c r="C18" s="330">
        <v>1754.47</v>
      </c>
      <c r="D18" s="231" t="s">
        <v>173</v>
      </c>
      <c r="E18" s="231" t="s">
        <v>174</v>
      </c>
      <c r="F18" s="231">
        <f>'прил 3'!L8</f>
        <v>2371.94</v>
      </c>
      <c r="G18" s="231" t="s">
        <v>173</v>
      </c>
    </row>
    <row r="19" spans="1:7" ht="8.25" customHeight="1" x14ac:dyDescent="0.25">
      <c r="A19" s="231"/>
      <c r="B19" s="231"/>
      <c r="C19" s="231"/>
      <c r="D19" s="231"/>
      <c r="E19" s="231"/>
      <c r="F19" s="231"/>
      <c r="G19" s="231"/>
    </row>
    <row r="20" spans="1:7" ht="49.5" customHeight="1" x14ac:dyDescent="0.25">
      <c r="A20" s="347" t="s">
        <v>205</v>
      </c>
      <c r="B20" s="347"/>
      <c r="C20" s="347"/>
      <c r="D20" s="347"/>
      <c r="E20" s="347"/>
      <c r="F20" s="347"/>
      <c r="G20" s="347"/>
    </row>
    <row r="21" spans="1:7" ht="7.5" customHeight="1" x14ac:dyDescent="0.25">
      <c r="A21" s="347"/>
      <c r="B21" s="347"/>
      <c r="C21" s="347"/>
      <c r="D21" s="347"/>
      <c r="E21" s="347"/>
      <c r="F21" s="347"/>
      <c r="G21" s="347"/>
    </row>
    <row r="22" spans="1:7" ht="47.25" customHeight="1" x14ac:dyDescent="0.25">
      <c r="A22" s="347" t="s">
        <v>206</v>
      </c>
      <c r="B22" s="347"/>
      <c r="C22" s="347"/>
      <c r="D22" s="347"/>
      <c r="E22" s="347"/>
      <c r="F22" s="347"/>
      <c r="G22" s="347"/>
    </row>
    <row r="23" spans="1:7" ht="9.75" customHeight="1" x14ac:dyDescent="0.25">
      <c r="A23" s="347"/>
      <c r="B23" s="347"/>
      <c r="C23" s="347"/>
      <c r="D23" s="347"/>
      <c r="E23" s="347"/>
      <c r="F23" s="347"/>
      <c r="G23" s="347"/>
    </row>
    <row r="24" spans="1:7" ht="62.25" customHeight="1" x14ac:dyDescent="0.25">
      <c r="A24" s="347" t="s">
        <v>207</v>
      </c>
      <c r="B24" s="347"/>
      <c r="C24" s="347"/>
      <c r="D24" s="347"/>
      <c r="E24" s="347"/>
      <c r="F24" s="347"/>
      <c r="G24" s="347"/>
    </row>
    <row r="25" spans="1:7" ht="11.25" customHeight="1" x14ac:dyDescent="0.25">
      <c r="A25" s="347"/>
      <c r="B25" s="347"/>
      <c r="C25" s="347"/>
      <c r="D25" s="347"/>
      <c r="E25" s="347"/>
      <c r="F25" s="347"/>
      <c r="G25" s="347"/>
    </row>
    <row r="26" spans="1:7" ht="64.5" customHeight="1" x14ac:dyDescent="0.25">
      <c r="A26" s="347" t="s">
        <v>208</v>
      </c>
      <c r="B26" s="347"/>
      <c r="C26" s="347"/>
      <c r="D26" s="347"/>
      <c r="E26" s="347"/>
      <c r="F26" s="347"/>
      <c r="G26" s="347"/>
    </row>
    <row r="27" spans="1:7" ht="11.25" customHeight="1" x14ac:dyDescent="0.25">
      <c r="A27" s="231"/>
      <c r="B27" s="231"/>
      <c r="C27" s="231"/>
      <c r="D27" s="231"/>
      <c r="E27" s="231"/>
      <c r="F27" s="231"/>
      <c r="G27" s="231"/>
    </row>
    <row r="28" spans="1:7" ht="114.75" customHeight="1" x14ac:dyDescent="0.25">
      <c r="A28" s="347" t="s">
        <v>209</v>
      </c>
      <c r="B28" s="347"/>
      <c r="C28" s="347"/>
      <c r="D28" s="347"/>
      <c r="E28" s="347"/>
      <c r="F28" s="347"/>
      <c r="G28" s="347"/>
    </row>
    <row r="29" spans="1:7" ht="15.75" x14ac:dyDescent="0.25">
      <c r="A29" s="344" t="s">
        <v>176</v>
      </c>
      <c r="B29" s="344"/>
      <c r="C29" s="231">
        <v>686.65</v>
      </c>
      <c r="D29" s="231" t="s">
        <v>173</v>
      </c>
      <c r="E29" s="231" t="s">
        <v>174</v>
      </c>
      <c r="F29" s="231">
        <f>'прил 3'!O17</f>
        <v>686.67000000000007</v>
      </c>
      <c r="G29" s="231" t="s">
        <v>173</v>
      </c>
    </row>
    <row r="30" spans="1:7" ht="15.75" x14ac:dyDescent="0.25">
      <c r="A30" s="231" t="s">
        <v>175</v>
      </c>
      <c r="B30" s="231" t="s">
        <v>113</v>
      </c>
      <c r="C30" s="330">
        <v>70.2</v>
      </c>
      <c r="D30" s="231" t="s">
        <v>173</v>
      </c>
      <c r="E30" s="231" t="s">
        <v>174</v>
      </c>
      <c r="F30" s="231">
        <f>'прил 3'!L17</f>
        <v>70.22</v>
      </c>
      <c r="G30" s="231" t="s">
        <v>173</v>
      </c>
    </row>
    <row r="31" spans="1:7" ht="11.25" customHeight="1" x14ac:dyDescent="0.25">
      <c r="A31" s="344"/>
      <c r="B31" s="344"/>
      <c r="C31" s="344"/>
      <c r="D31" s="344"/>
      <c r="E31" s="344"/>
      <c r="F31" s="344"/>
      <c r="G31" s="344"/>
    </row>
    <row r="32" spans="1:7" ht="61.5" customHeight="1" x14ac:dyDescent="0.25">
      <c r="A32" s="347" t="s">
        <v>210</v>
      </c>
      <c r="B32" s="347"/>
      <c r="C32" s="347"/>
      <c r="D32" s="347"/>
      <c r="E32" s="347"/>
      <c r="F32" s="347"/>
      <c r="G32" s="347"/>
    </row>
    <row r="33" spans="1:7" ht="15.75" x14ac:dyDescent="0.25">
      <c r="A33" s="344" t="s">
        <v>176</v>
      </c>
      <c r="B33" s="344"/>
      <c r="C33" s="231">
        <v>686.65</v>
      </c>
      <c r="D33" s="231" t="s">
        <v>173</v>
      </c>
      <c r="E33" s="231" t="s">
        <v>174</v>
      </c>
      <c r="F33" s="231">
        <f>'прил 3'!O17</f>
        <v>686.67000000000007</v>
      </c>
      <c r="G33" s="231" t="s">
        <v>173</v>
      </c>
    </row>
    <row r="34" spans="1:7" ht="15.75" x14ac:dyDescent="0.25">
      <c r="A34" s="231" t="s">
        <v>175</v>
      </c>
      <c r="B34" s="231" t="s">
        <v>113</v>
      </c>
      <c r="C34" s="330">
        <v>70.2</v>
      </c>
      <c r="D34" s="231" t="s">
        <v>173</v>
      </c>
      <c r="E34" s="231" t="s">
        <v>174</v>
      </c>
      <c r="F34" s="231">
        <f>'прил 3'!L17</f>
        <v>70.22</v>
      </c>
      <c r="G34" s="231" t="s">
        <v>173</v>
      </c>
    </row>
    <row r="35" spans="1:7" ht="11.25" customHeight="1" x14ac:dyDescent="0.25">
      <c r="A35" s="344"/>
      <c r="B35" s="344"/>
      <c r="C35" s="344"/>
      <c r="D35" s="344"/>
      <c r="E35" s="344"/>
      <c r="F35" s="344"/>
      <c r="G35" s="344"/>
    </row>
    <row r="36" spans="1:7" ht="63" customHeight="1" x14ac:dyDescent="0.25">
      <c r="A36" s="347" t="s">
        <v>211</v>
      </c>
      <c r="B36" s="347"/>
      <c r="C36" s="347"/>
      <c r="D36" s="347"/>
      <c r="E36" s="347"/>
      <c r="F36" s="347"/>
      <c r="G36" s="347"/>
    </row>
    <row r="37" spans="1:7" ht="15.75" x14ac:dyDescent="0.25">
      <c r="A37" s="231"/>
      <c r="B37" s="231"/>
      <c r="C37" s="231"/>
      <c r="D37" s="231"/>
      <c r="E37" s="231"/>
      <c r="F37" s="231"/>
      <c r="G37" s="231"/>
    </row>
    <row r="38" spans="1:7" ht="30" customHeight="1" x14ac:dyDescent="0.25">
      <c r="A38" s="346" t="s">
        <v>212</v>
      </c>
      <c r="B38" s="346"/>
      <c r="C38" s="346"/>
      <c r="D38" s="346"/>
      <c r="E38" s="346"/>
      <c r="F38" s="346"/>
      <c r="G38" s="346"/>
    </row>
    <row r="39" spans="1:7" ht="36.75" customHeight="1" x14ac:dyDescent="0.25">
      <c r="A39" s="346"/>
      <c r="B39" s="346"/>
      <c r="C39" s="346"/>
      <c r="D39" s="346"/>
      <c r="E39" s="346"/>
      <c r="F39" s="346"/>
      <c r="G39" s="346"/>
    </row>
    <row r="40" spans="1:7" ht="15.75" x14ac:dyDescent="0.25">
      <c r="A40" s="346" t="s">
        <v>203</v>
      </c>
      <c r="B40" s="346"/>
      <c r="C40" s="346"/>
      <c r="D40" s="346"/>
      <c r="E40" s="346"/>
      <c r="F40" s="346"/>
      <c r="G40" s="346"/>
    </row>
    <row r="41" spans="1:7" x14ac:dyDescent="0.2">
      <c r="A41" s="348"/>
      <c r="B41" s="348"/>
      <c r="C41" s="348"/>
      <c r="D41" s="348"/>
      <c r="E41" s="348"/>
      <c r="F41" s="348"/>
      <c r="G41" s="348"/>
    </row>
  </sheetData>
  <mergeCells count="34">
    <mergeCell ref="A39:G39"/>
    <mergeCell ref="A40:G40"/>
    <mergeCell ref="A41:G41"/>
    <mergeCell ref="A31:G31"/>
    <mergeCell ref="A32:G32"/>
    <mergeCell ref="A33:B33"/>
    <mergeCell ref="A35:G35"/>
    <mergeCell ref="A36:G36"/>
    <mergeCell ref="A38:G38"/>
    <mergeCell ref="A29:B29"/>
    <mergeCell ref="A24:G24"/>
    <mergeCell ref="A25:G25"/>
    <mergeCell ref="A26:G26"/>
    <mergeCell ref="A28:G28"/>
    <mergeCell ref="A14:G14"/>
    <mergeCell ref="A16:G16"/>
    <mergeCell ref="A17:B17"/>
    <mergeCell ref="A20:G20"/>
    <mergeCell ref="A21:G21"/>
    <mergeCell ref="A22:G22"/>
    <mergeCell ref="A23:G23"/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0"/>
  <sheetViews>
    <sheetView view="pageBreakPreview" zoomScale="90" zoomScaleNormal="75" zoomScaleSheetLayoutView="90" workbookViewId="0">
      <selection activeCell="A3" sqref="A3:N3"/>
    </sheetView>
  </sheetViews>
  <sheetFormatPr defaultColWidth="9.140625" defaultRowHeight="15.75" outlineLevelCol="1" x14ac:dyDescent="0.25"/>
  <cols>
    <col min="1" max="1" width="18.42578125" style="97" customWidth="1"/>
    <col min="2" max="2" width="30.42578125" style="97" customWidth="1"/>
    <col min="3" max="3" width="22.85546875" style="97" customWidth="1"/>
    <col min="4" max="4" width="6.5703125" style="97" customWidth="1"/>
    <col min="5" max="5" width="7.140625" style="97" customWidth="1"/>
    <col min="6" max="6" width="7.42578125" style="97" customWidth="1"/>
    <col min="7" max="7" width="7.5703125" style="97" customWidth="1"/>
    <col min="8" max="10" width="10.5703125" style="97" customWidth="1"/>
    <col min="11" max="11" width="12.42578125" style="97" customWidth="1"/>
    <col min="12" max="14" width="10.5703125" style="97" customWidth="1"/>
    <col min="15" max="15" width="11.85546875" style="97" customWidth="1" outlineLevel="1"/>
    <col min="16" max="17" width="16.140625" style="97" customWidth="1" outlineLevel="1"/>
    <col min="18" max="18" width="9.140625" style="97" outlineLevel="1"/>
    <col min="19" max="19" width="9.140625" style="97"/>
    <col min="20" max="20" width="13.85546875" style="97" bestFit="1" customWidth="1"/>
    <col min="21" max="16384" width="9.140625" style="97"/>
  </cols>
  <sheetData>
    <row r="1" spans="1:20" ht="73.5" customHeight="1" x14ac:dyDescent="0.25">
      <c r="G1" s="384" t="s">
        <v>232</v>
      </c>
      <c r="H1" s="384"/>
      <c r="I1" s="384"/>
      <c r="J1" s="384"/>
      <c r="K1" s="384"/>
      <c r="L1" s="384"/>
      <c r="M1" s="384"/>
      <c r="N1" s="384"/>
      <c r="O1" s="384"/>
    </row>
    <row r="2" spans="1:20" ht="57" customHeight="1" x14ac:dyDescent="0.25">
      <c r="G2" s="384" t="s">
        <v>213</v>
      </c>
      <c r="H2" s="384"/>
      <c r="I2" s="384"/>
      <c r="J2" s="384"/>
      <c r="K2" s="384"/>
      <c r="L2" s="384"/>
      <c r="M2" s="384"/>
      <c r="N2" s="384"/>
      <c r="O2" s="384"/>
    </row>
    <row r="3" spans="1:20" ht="80.25" customHeight="1" x14ac:dyDescent="0.25">
      <c r="A3" s="390" t="s">
        <v>223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20" x14ac:dyDescent="0.25">
      <c r="A4" s="98"/>
      <c r="B4" s="98"/>
      <c r="C4" s="98"/>
      <c r="D4" s="98"/>
      <c r="E4" s="81"/>
      <c r="F4" s="81">
        <v>8</v>
      </c>
      <c r="G4" s="98"/>
      <c r="H4" s="98"/>
      <c r="I4" s="98"/>
      <c r="J4" s="98"/>
      <c r="K4" s="98"/>
      <c r="L4" s="98"/>
      <c r="M4" s="98"/>
      <c r="N4" s="98"/>
      <c r="O4" s="98"/>
    </row>
    <row r="5" spans="1:20" s="100" customFormat="1" ht="34.5" customHeight="1" x14ac:dyDescent="0.2">
      <c r="A5" s="377" t="s">
        <v>67</v>
      </c>
      <c r="B5" s="380" t="s">
        <v>68</v>
      </c>
      <c r="C5" s="363" t="s">
        <v>69</v>
      </c>
      <c r="D5" s="366" t="s">
        <v>70</v>
      </c>
      <c r="E5" s="367"/>
      <c r="F5" s="367"/>
      <c r="G5" s="368"/>
      <c r="H5" s="374" t="s">
        <v>2</v>
      </c>
      <c r="I5" s="375"/>
      <c r="J5" s="375"/>
      <c r="K5" s="375"/>
      <c r="L5" s="375"/>
      <c r="M5" s="375"/>
      <c r="N5" s="375"/>
      <c r="O5" s="376"/>
      <c r="P5" s="99"/>
      <c r="Q5" s="99"/>
    </row>
    <row r="6" spans="1:20" s="100" customFormat="1" ht="34.5" customHeight="1" x14ac:dyDescent="0.2">
      <c r="A6" s="378"/>
      <c r="B6" s="381"/>
      <c r="C6" s="364"/>
      <c r="D6" s="359" t="s">
        <v>4</v>
      </c>
      <c r="E6" s="369" t="s">
        <v>5</v>
      </c>
      <c r="F6" s="385" t="s">
        <v>6</v>
      </c>
      <c r="G6" s="387" t="s">
        <v>7</v>
      </c>
      <c r="H6" s="361" t="s">
        <v>8</v>
      </c>
      <c r="I6" s="383" t="s">
        <v>9</v>
      </c>
      <c r="J6" s="391" t="s">
        <v>10</v>
      </c>
      <c r="K6" s="383" t="s">
        <v>50</v>
      </c>
      <c r="L6" s="361" t="s">
        <v>113</v>
      </c>
      <c r="M6" s="361" t="s">
        <v>139</v>
      </c>
      <c r="N6" s="361" t="s">
        <v>197</v>
      </c>
      <c r="O6" s="383" t="s">
        <v>198</v>
      </c>
      <c r="P6" s="99"/>
      <c r="Q6" s="99"/>
    </row>
    <row r="7" spans="1:20" s="100" customFormat="1" ht="52.5" customHeight="1" x14ac:dyDescent="0.2">
      <c r="A7" s="379"/>
      <c r="B7" s="382"/>
      <c r="C7" s="365"/>
      <c r="D7" s="360"/>
      <c r="E7" s="370"/>
      <c r="F7" s="386"/>
      <c r="G7" s="388"/>
      <c r="H7" s="389"/>
      <c r="I7" s="362"/>
      <c r="J7" s="389"/>
      <c r="K7" s="362"/>
      <c r="L7" s="362"/>
      <c r="M7" s="362"/>
      <c r="N7" s="362"/>
      <c r="O7" s="362"/>
      <c r="P7" s="99"/>
      <c r="Q7" s="99"/>
    </row>
    <row r="8" spans="1:20" ht="47.25" x14ac:dyDescent="0.25">
      <c r="A8" s="371" t="s">
        <v>71</v>
      </c>
      <c r="B8" s="354" t="s">
        <v>224</v>
      </c>
      <c r="C8" s="94" t="s">
        <v>72</v>
      </c>
      <c r="D8" s="101" t="s">
        <v>73</v>
      </c>
      <c r="E8" s="83" t="s">
        <v>73</v>
      </c>
      <c r="F8" s="83" t="s">
        <v>73</v>
      </c>
      <c r="G8" s="84" t="s">
        <v>73</v>
      </c>
      <c r="H8" s="85">
        <f t="shared" ref="H8:L8" si="0">H10</f>
        <v>911.61</v>
      </c>
      <c r="I8" s="85">
        <f t="shared" ref="I8:J8" si="1">I10</f>
        <v>973.47199999999998</v>
      </c>
      <c r="J8" s="85">
        <f t="shared" si="1"/>
        <v>690.9</v>
      </c>
      <c r="K8" s="102">
        <f t="shared" si="0"/>
        <v>1116.7199999999998</v>
      </c>
      <c r="L8" s="85">
        <f t="shared" si="0"/>
        <v>2371.94</v>
      </c>
      <c r="M8" s="85">
        <f>M10</f>
        <v>432.6</v>
      </c>
      <c r="N8" s="85">
        <f>N10</f>
        <v>435.1</v>
      </c>
      <c r="O8" s="102">
        <f>H8+K8+L8+M8+I8+J8+N8</f>
        <v>6932.3420000000006</v>
      </c>
      <c r="T8" s="103"/>
    </row>
    <row r="9" spans="1:20" x14ac:dyDescent="0.25">
      <c r="A9" s="372"/>
      <c r="B9" s="355"/>
      <c r="C9" s="95" t="s">
        <v>74</v>
      </c>
      <c r="D9" s="104"/>
      <c r="E9" s="87" t="s">
        <v>73</v>
      </c>
      <c r="F9" s="87" t="s">
        <v>73</v>
      </c>
      <c r="G9" s="88" t="s">
        <v>73</v>
      </c>
      <c r="H9" s="89"/>
      <c r="I9" s="89"/>
      <c r="J9" s="89"/>
      <c r="K9" s="106"/>
      <c r="L9" s="89"/>
      <c r="M9" s="89"/>
      <c r="N9" s="89"/>
      <c r="O9" s="106"/>
      <c r="P9" s="103"/>
      <c r="Q9" s="103"/>
    </row>
    <row r="10" spans="1:20" ht="49.5" customHeight="1" x14ac:dyDescent="0.25">
      <c r="A10" s="373"/>
      <c r="B10" s="356"/>
      <c r="C10" s="96" t="s">
        <v>32</v>
      </c>
      <c r="D10" s="80" t="s">
        <v>39</v>
      </c>
      <c r="E10" s="90" t="s">
        <v>73</v>
      </c>
      <c r="F10" s="90" t="s">
        <v>73</v>
      </c>
      <c r="G10" s="91" t="s">
        <v>73</v>
      </c>
      <c r="H10" s="92">
        <f t="shared" ref="H10:N10" si="2">H13+H16+H19</f>
        <v>911.61</v>
      </c>
      <c r="I10" s="92">
        <f t="shared" si="2"/>
        <v>973.47199999999998</v>
      </c>
      <c r="J10" s="92">
        <f t="shared" si="2"/>
        <v>690.9</v>
      </c>
      <c r="K10" s="107">
        <f t="shared" si="2"/>
        <v>1116.7199999999998</v>
      </c>
      <c r="L10" s="92">
        <f t="shared" si="2"/>
        <v>2371.94</v>
      </c>
      <c r="M10" s="92">
        <f t="shared" si="2"/>
        <v>432.6</v>
      </c>
      <c r="N10" s="92">
        <f t="shared" si="2"/>
        <v>435.1</v>
      </c>
      <c r="O10" s="107">
        <f>H10+K10+L10+M10+I10+J10+N10</f>
        <v>6932.3420000000006</v>
      </c>
      <c r="P10" s="103"/>
      <c r="Q10" s="103"/>
    </row>
    <row r="11" spans="1:20" ht="47.25" x14ac:dyDescent="0.25">
      <c r="A11" s="351" t="s">
        <v>75</v>
      </c>
      <c r="B11" s="354" t="s">
        <v>222</v>
      </c>
      <c r="C11" s="94" t="s">
        <v>76</v>
      </c>
      <c r="D11" s="82"/>
      <c r="E11" s="83" t="s">
        <v>73</v>
      </c>
      <c r="F11" s="83" t="s">
        <v>73</v>
      </c>
      <c r="G11" s="84" t="s">
        <v>73</v>
      </c>
      <c r="H11" s="85">
        <f>H13</f>
        <v>341.38</v>
      </c>
      <c r="I11" s="85">
        <f>I13</f>
        <v>311.64999999999998</v>
      </c>
      <c r="J11" s="85">
        <f>J13</f>
        <v>347.18</v>
      </c>
      <c r="K11" s="102">
        <f>'благ-во'!K10</f>
        <v>797.99999999999989</v>
      </c>
      <c r="L11" s="85">
        <f>L13</f>
        <v>893.75</v>
      </c>
      <c r="M11" s="85">
        <f>M13</f>
        <v>276.3</v>
      </c>
      <c r="N11" s="85">
        <f>N13</f>
        <v>276.3</v>
      </c>
      <c r="O11" s="102">
        <f>H11+K11+L11+M11+I11+J11+N11</f>
        <v>3244.56</v>
      </c>
    </row>
    <row r="12" spans="1:20" x14ac:dyDescent="0.25">
      <c r="A12" s="352"/>
      <c r="B12" s="355"/>
      <c r="C12" s="95" t="s">
        <v>74</v>
      </c>
      <c r="D12" s="86"/>
      <c r="E12" s="87" t="s">
        <v>73</v>
      </c>
      <c r="F12" s="87" t="s">
        <v>73</v>
      </c>
      <c r="G12" s="88" t="s">
        <v>73</v>
      </c>
      <c r="H12" s="89"/>
      <c r="I12" s="89"/>
      <c r="J12" s="89"/>
      <c r="K12" s="106"/>
      <c r="L12" s="89"/>
      <c r="M12" s="89"/>
      <c r="N12" s="89"/>
      <c r="O12" s="106"/>
    </row>
    <row r="13" spans="1:20" ht="47.25" x14ac:dyDescent="0.25">
      <c r="A13" s="353"/>
      <c r="B13" s="356"/>
      <c r="C13" s="96" t="s">
        <v>32</v>
      </c>
      <c r="D13" s="80" t="s">
        <v>39</v>
      </c>
      <c r="E13" s="90" t="s">
        <v>73</v>
      </c>
      <c r="F13" s="90" t="s">
        <v>73</v>
      </c>
      <c r="G13" s="91" t="s">
        <v>73</v>
      </c>
      <c r="H13" s="92">
        <f>'прил 4'!D13</f>
        <v>341.38</v>
      </c>
      <c r="I13" s="92">
        <f>'прил 4'!E13</f>
        <v>311.64999999999998</v>
      </c>
      <c r="J13" s="92">
        <f>'прил 4'!F13</f>
        <v>347.18</v>
      </c>
      <c r="K13" s="107">
        <f>'благ-во'!K10</f>
        <v>797.99999999999989</v>
      </c>
      <c r="L13" s="93">
        <f>'прил 4'!H18</f>
        <v>893.75</v>
      </c>
      <c r="M13" s="273">
        <f>'прил 4'!I18</f>
        <v>276.3</v>
      </c>
      <c r="N13" s="273">
        <f>'прил 4'!J18</f>
        <v>276.3</v>
      </c>
      <c r="O13" s="107">
        <f>H13+K13+L13+M13+I13+J13+N13</f>
        <v>3244.56</v>
      </c>
    </row>
    <row r="14" spans="1:20" ht="47.25" x14ac:dyDescent="0.25">
      <c r="A14" s="351" t="s">
        <v>77</v>
      </c>
      <c r="B14" s="354" t="s">
        <v>78</v>
      </c>
      <c r="C14" s="94" t="s">
        <v>76</v>
      </c>
      <c r="D14" s="82"/>
      <c r="E14" s="83" t="s">
        <v>73</v>
      </c>
      <c r="F14" s="83" t="s">
        <v>73</v>
      </c>
      <c r="G14" s="84" t="s">
        <v>73</v>
      </c>
      <c r="H14" s="85">
        <f t="shared" ref="H14:L14" si="3">H16</f>
        <v>281.39</v>
      </c>
      <c r="I14" s="85">
        <f t="shared" ref="I14:J14" si="4">I16</f>
        <v>605.17200000000003</v>
      </c>
      <c r="J14" s="85">
        <f t="shared" si="4"/>
        <v>248.88</v>
      </c>
      <c r="K14" s="102">
        <f>'сод ул сети'!K10</f>
        <v>249.6</v>
      </c>
      <c r="L14" s="85">
        <f t="shared" si="3"/>
        <v>1407.97</v>
      </c>
      <c r="M14" s="85">
        <f>M16</f>
        <v>102.80000000000001</v>
      </c>
      <c r="N14" s="85">
        <f>N16</f>
        <v>105.30000000000001</v>
      </c>
      <c r="O14" s="102">
        <f>H14+K14+L14+M14+I14+J14+N14</f>
        <v>3001.1120000000001</v>
      </c>
    </row>
    <row r="15" spans="1:20" x14ac:dyDescent="0.25">
      <c r="A15" s="352"/>
      <c r="B15" s="355"/>
      <c r="C15" s="95" t="s">
        <v>74</v>
      </c>
      <c r="D15" s="86"/>
      <c r="E15" s="87" t="s">
        <v>73</v>
      </c>
      <c r="F15" s="87" t="s">
        <v>73</v>
      </c>
      <c r="G15" s="88" t="s">
        <v>73</v>
      </c>
      <c r="H15" s="89"/>
      <c r="I15" s="89"/>
      <c r="J15" s="89"/>
      <c r="K15" s="106"/>
      <c r="L15" s="89"/>
      <c r="M15" s="89"/>
      <c r="N15" s="89"/>
      <c r="O15" s="106"/>
    </row>
    <row r="16" spans="1:20" ht="47.25" x14ac:dyDescent="0.25">
      <c r="A16" s="353"/>
      <c r="B16" s="356"/>
      <c r="C16" s="96" t="s">
        <v>32</v>
      </c>
      <c r="D16" s="80" t="s">
        <v>39</v>
      </c>
      <c r="E16" s="90" t="s">
        <v>73</v>
      </c>
      <c r="F16" s="90" t="s">
        <v>73</v>
      </c>
      <c r="G16" s="91" t="s">
        <v>73</v>
      </c>
      <c r="H16" s="92">
        <f>'прил 4'!D19</f>
        <v>281.39</v>
      </c>
      <c r="I16" s="92">
        <f>'прил 4'!E19</f>
        <v>605.17200000000003</v>
      </c>
      <c r="J16" s="92">
        <f>'прил 4'!F19</f>
        <v>248.88</v>
      </c>
      <c r="K16" s="218">
        <f>'сод ул сети'!K10</f>
        <v>249.6</v>
      </c>
      <c r="L16" s="105">
        <f>'прил 4'!H19</f>
        <v>1407.97</v>
      </c>
      <c r="M16" s="105">
        <f>'прил 4'!I19</f>
        <v>102.80000000000001</v>
      </c>
      <c r="N16" s="105">
        <f>'прил 4'!J19</f>
        <v>105.30000000000001</v>
      </c>
      <c r="O16" s="107">
        <f>H16+K16+L16+M16+I16+J16+N16</f>
        <v>3001.1120000000001</v>
      </c>
    </row>
    <row r="17" spans="1:15" ht="47.25" x14ac:dyDescent="0.25">
      <c r="A17" s="351" t="s">
        <v>79</v>
      </c>
      <c r="B17" s="354" t="s">
        <v>80</v>
      </c>
      <c r="C17" s="94" t="s">
        <v>76</v>
      </c>
      <c r="D17" s="82"/>
      <c r="E17" s="83" t="s">
        <v>73</v>
      </c>
      <c r="F17" s="83" t="s">
        <v>73</v>
      </c>
      <c r="G17" s="84" t="s">
        <v>73</v>
      </c>
      <c r="H17" s="85">
        <f t="shared" ref="H17:M17" si="5">H19</f>
        <v>288.84000000000003</v>
      </c>
      <c r="I17" s="85">
        <f t="shared" si="5"/>
        <v>56.65</v>
      </c>
      <c r="J17" s="85">
        <f t="shared" si="5"/>
        <v>94.840000000000018</v>
      </c>
      <c r="K17" s="102">
        <f t="shared" si="5"/>
        <v>69.12</v>
      </c>
      <c r="L17" s="85">
        <f t="shared" si="5"/>
        <v>70.22</v>
      </c>
      <c r="M17" s="85">
        <f t="shared" si="5"/>
        <v>53.5</v>
      </c>
      <c r="N17" s="85">
        <f t="shared" ref="N17" si="6">N19</f>
        <v>53.5</v>
      </c>
      <c r="O17" s="102">
        <f>H17+K17+L17+M17+I17+J17+N17</f>
        <v>686.67000000000007</v>
      </c>
    </row>
    <row r="18" spans="1:15" x14ac:dyDescent="0.25">
      <c r="A18" s="352"/>
      <c r="B18" s="355"/>
      <c r="C18" s="95" t="s">
        <v>74</v>
      </c>
      <c r="D18" s="86"/>
      <c r="E18" s="87" t="s">
        <v>73</v>
      </c>
      <c r="F18" s="87" t="s">
        <v>73</v>
      </c>
      <c r="G18" s="88" t="s">
        <v>73</v>
      </c>
      <c r="H18" s="89"/>
      <c r="I18" s="89"/>
      <c r="J18" s="89"/>
      <c r="K18" s="106"/>
      <c r="L18" s="217"/>
      <c r="M18" s="217"/>
      <c r="N18" s="217"/>
      <c r="O18" s="106"/>
    </row>
    <row r="19" spans="1:15" ht="47.25" x14ac:dyDescent="0.25">
      <c r="A19" s="353"/>
      <c r="B19" s="356"/>
      <c r="C19" s="96" t="s">
        <v>32</v>
      </c>
      <c r="D19" s="80" t="s">
        <v>39</v>
      </c>
      <c r="E19" s="90" t="s">
        <v>73</v>
      </c>
      <c r="F19" s="90" t="s">
        <v>73</v>
      </c>
      <c r="G19" s="91" t="s">
        <v>73</v>
      </c>
      <c r="H19" s="92">
        <f>'прил 4'!D24</f>
        <v>288.84000000000003</v>
      </c>
      <c r="I19" s="92">
        <f>'прил 4'!E24</f>
        <v>56.65</v>
      </c>
      <c r="J19" s="92">
        <f>'прил 4'!F24</f>
        <v>94.840000000000018</v>
      </c>
      <c r="K19" s="218">
        <f>'прил 4'!G24</f>
        <v>69.12</v>
      </c>
      <c r="L19" s="105">
        <f>'прил 4'!H24</f>
        <v>70.22</v>
      </c>
      <c r="M19" s="105">
        <f>'прил 4'!I24</f>
        <v>53.5</v>
      </c>
      <c r="N19" s="105">
        <f>'прил 4'!J24</f>
        <v>53.5</v>
      </c>
      <c r="O19" s="107">
        <f>H19+K19+L19+M19+I19+J19+N19</f>
        <v>686.67000000000007</v>
      </c>
    </row>
    <row r="20" spans="1:15" x14ac:dyDescent="0.25">
      <c r="A20" s="10"/>
      <c r="B20" s="10"/>
      <c r="C20" s="10"/>
      <c r="D20" s="14"/>
      <c r="E20" s="108"/>
      <c r="F20" s="108"/>
      <c r="G20" s="108"/>
      <c r="H20" s="109"/>
      <c r="I20" s="109"/>
      <c r="J20" s="109"/>
      <c r="K20" s="109"/>
      <c r="L20" s="109"/>
      <c r="M20" s="109"/>
      <c r="N20" s="109"/>
    </row>
    <row r="21" spans="1:15" x14ac:dyDescent="0.25">
      <c r="A21" s="10"/>
      <c r="B21" s="10"/>
      <c r="C21" s="10"/>
      <c r="D21" s="14"/>
      <c r="E21" s="108"/>
      <c r="F21" s="108"/>
      <c r="G21" s="108"/>
      <c r="H21" s="109"/>
      <c r="I21" s="109"/>
      <c r="J21" s="109"/>
      <c r="K21" s="109"/>
      <c r="L21" s="109"/>
      <c r="M21" s="109"/>
      <c r="N21" s="109"/>
    </row>
    <row r="22" spans="1:15" x14ac:dyDescent="0.25">
      <c r="A22" s="10"/>
      <c r="B22" s="10"/>
      <c r="C22" s="10"/>
      <c r="D22" s="14"/>
      <c r="E22" s="108"/>
      <c r="F22" s="108"/>
      <c r="G22" s="108"/>
      <c r="H22" s="109"/>
      <c r="I22" s="109"/>
      <c r="J22" s="109"/>
      <c r="K22" s="109"/>
      <c r="L22" s="109"/>
      <c r="M22" s="109"/>
      <c r="N22" s="109"/>
    </row>
    <row r="23" spans="1:15" x14ac:dyDescent="0.25">
      <c r="A23" s="10"/>
      <c r="B23" s="10"/>
      <c r="C23" s="10"/>
      <c r="D23" s="14"/>
      <c r="E23" s="108"/>
      <c r="F23" s="108"/>
      <c r="G23" s="108"/>
      <c r="H23" s="109"/>
      <c r="I23" s="109"/>
      <c r="J23" s="109"/>
      <c r="K23" s="109"/>
      <c r="L23" s="109"/>
      <c r="M23" s="109"/>
      <c r="N23" s="109"/>
    </row>
    <row r="24" spans="1:15" x14ac:dyDescent="0.25">
      <c r="A24" s="10"/>
      <c r="B24" s="10"/>
      <c r="C24" s="10"/>
      <c r="D24" s="14"/>
      <c r="E24" s="108"/>
      <c r="F24" s="108"/>
      <c r="G24" s="108"/>
      <c r="H24" s="109"/>
      <c r="I24" s="109"/>
      <c r="J24" s="109"/>
      <c r="K24" s="109"/>
      <c r="L24" s="109"/>
      <c r="M24" s="109"/>
      <c r="N24" s="109"/>
    </row>
    <row r="25" spans="1:15" x14ac:dyDescent="0.25">
      <c r="A25" s="10"/>
      <c r="B25" s="10"/>
      <c r="C25" s="10"/>
      <c r="D25" s="14"/>
      <c r="E25" s="108"/>
      <c r="F25" s="108"/>
      <c r="G25" s="108"/>
      <c r="H25" s="109"/>
      <c r="I25" s="109"/>
      <c r="J25" s="109"/>
      <c r="K25" s="109"/>
      <c r="L25" s="109"/>
      <c r="M25" s="109"/>
      <c r="N25" s="109"/>
    </row>
    <row r="26" spans="1:15" s="110" customFormat="1" ht="51.75" customHeight="1" x14ac:dyDescent="0.2">
      <c r="A26" s="357"/>
      <c r="B26" s="357"/>
      <c r="C26" s="357"/>
      <c r="D26" s="357"/>
      <c r="L26" s="358"/>
      <c r="M26" s="358"/>
      <c r="N26" s="358"/>
    </row>
    <row r="27" spans="1:15" s="3" customFormat="1" hidden="1" x14ac:dyDescent="0.2">
      <c r="A27" s="349" t="s">
        <v>81</v>
      </c>
      <c r="B27" s="349"/>
      <c r="C27" s="349"/>
      <c r="D27" s="349"/>
      <c r="E27" s="350"/>
      <c r="F27" s="350"/>
      <c r="G27" s="350"/>
      <c r="H27" s="15"/>
      <c r="I27" s="15"/>
      <c r="J27" s="15"/>
      <c r="K27" s="15"/>
    </row>
    <row r="28" spans="1:15" hidden="1" x14ac:dyDescent="0.25"/>
    <row r="29" spans="1:15" hidden="1" x14ac:dyDescent="0.25"/>
    <row r="30" spans="1:15" hidden="1" x14ac:dyDescent="0.25"/>
  </sheetData>
  <mergeCells count="32">
    <mergeCell ref="G1:O1"/>
    <mergeCell ref="G2:O2"/>
    <mergeCell ref="F6:F7"/>
    <mergeCell ref="G6:G7"/>
    <mergeCell ref="H6:H7"/>
    <mergeCell ref="A3:N3"/>
    <mergeCell ref="J6:J7"/>
    <mergeCell ref="N6:N7"/>
    <mergeCell ref="O6:O7"/>
    <mergeCell ref="K6:K7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O5"/>
    <mergeCell ref="A5:A7"/>
    <mergeCell ref="B5:B7"/>
    <mergeCell ref="I6:I7"/>
    <mergeCell ref="A27:D27"/>
    <mergeCell ref="E27:G27"/>
    <mergeCell ref="A14:A16"/>
    <mergeCell ref="B14:B16"/>
    <mergeCell ref="A17:A19"/>
    <mergeCell ref="B17:B19"/>
    <mergeCell ref="A26:D26"/>
  </mergeCells>
  <phoneticPr fontId="9" type="noConversion"/>
  <pageMargins left="0.23622047244094491" right="0.15748031496062992" top="0.39370078740157483" bottom="0.27559055118110237" header="0.23622047244094491" footer="0.1574803149606299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W29"/>
  <sheetViews>
    <sheetView view="pageBreakPreview" zoomScaleNormal="100" workbookViewId="0">
      <selection activeCell="A4" sqref="A4:K4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0" width="12" style="16" customWidth="1"/>
    <col min="11" max="11" width="13.42578125" style="16" customWidth="1"/>
    <col min="12" max="23" width="9.140625" style="331" customWidth="1"/>
    <col min="24" max="16384" width="9.140625" style="135"/>
  </cols>
  <sheetData>
    <row r="1" spans="1:13" ht="62.25" customHeight="1" x14ac:dyDescent="0.25">
      <c r="C1" s="384" t="s">
        <v>233</v>
      </c>
      <c r="D1" s="384"/>
      <c r="E1" s="384"/>
      <c r="F1" s="384"/>
      <c r="G1" s="384"/>
      <c r="H1" s="384"/>
      <c r="I1" s="384"/>
      <c r="J1" s="384"/>
      <c r="K1" s="384"/>
      <c r="L1" s="18"/>
    </row>
    <row r="2" spans="1:13" ht="60" customHeight="1" x14ac:dyDescent="0.25">
      <c r="C2" s="384" t="s">
        <v>214</v>
      </c>
      <c r="D2" s="384"/>
      <c r="E2" s="384"/>
      <c r="F2" s="384"/>
      <c r="G2" s="384"/>
      <c r="H2" s="384"/>
      <c r="I2" s="384"/>
      <c r="J2" s="384"/>
      <c r="K2" s="384"/>
    </row>
    <row r="3" spans="1:13" ht="23.25" customHeight="1" x14ac:dyDescent="0.2"/>
    <row r="4" spans="1:13" ht="39" customHeight="1" x14ac:dyDescent="0.2">
      <c r="A4" s="405" t="s">
        <v>82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6" spans="1:13" ht="32.25" customHeight="1" x14ac:dyDescent="0.2">
      <c r="A6" s="406" t="s">
        <v>83</v>
      </c>
      <c r="B6" s="408" t="s">
        <v>84</v>
      </c>
      <c r="C6" s="408" t="s">
        <v>85</v>
      </c>
      <c r="D6" s="392" t="s">
        <v>86</v>
      </c>
      <c r="E6" s="393"/>
      <c r="F6" s="393"/>
      <c r="G6" s="393"/>
      <c r="H6" s="393"/>
      <c r="I6" s="393"/>
      <c r="J6" s="393"/>
      <c r="K6" s="394"/>
    </row>
    <row r="7" spans="1:13" ht="25.5" customHeight="1" thickBot="1" x14ac:dyDescent="0.25">
      <c r="A7" s="407"/>
      <c r="B7" s="409"/>
      <c r="C7" s="409"/>
      <c r="D7" s="306" t="s">
        <v>8</v>
      </c>
      <c r="E7" s="306" t="s">
        <v>9</v>
      </c>
      <c r="F7" s="306" t="s">
        <v>10</v>
      </c>
      <c r="G7" s="306" t="s">
        <v>50</v>
      </c>
      <c r="H7" s="306" t="s">
        <v>113</v>
      </c>
      <c r="I7" s="306" t="s">
        <v>139</v>
      </c>
      <c r="J7" s="306" t="s">
        <v>197</v>
      </c>
      <c r="K7" s="306" t="s">
        <v>87</v>
      </c>
    </row>
    <row r="8" spans="1:13" ht="16.5" customHeight="1" x14ac:dyDescent="0.2">
      <c r="A8" s="401" t="s">
        <v>71</v>
      </c>
      <c r="B8" s="395" t="s">
        <v>200</v>
      </c>
      <c r="C8" s="127" t="s">
        <v>88</v>
      </c>
      <c r="D8" s="124">
        <f t="shared" ref="D8:I8" si="0">D12+D11+D10</f>
        <v>911.61</v>
      </c>
      <c r="E8" s="124">
        <f t="shared" si="0"/>
        <v>973.47199999999998</v>
      </c>
      <c r="F8" s="124">
        <f t="shared" si="0"/>
        <v>690.9</v>
      </c>
      <c r="G8" s="124">
        <f t="shared" si="0"/>
        <v>1116.7199999999998</v>
      </c>
      <c r="H8" s="124">
        <f t="shared" si="0"/>
        <v>2371.94</v>
      </c>
      <c r="I8" s="124">
        <f t="shared" si="0"/>
        <v>432.6</v>
      </c>
      <c r="J8" s="124">
        <f t="shared" ref="J8" si="1">J12+J11+J10</f>
        <v>435.1</v>
      </c>
      <c r="K8" s="124">
        <f>D8+E8+F8+G8+H8+I8+J8</f>
        <v>6932.3420000000006</v>
      </c>
      <c r="L8" s="332"/>
    </row>
    <row r="9" spans="1:13" ht="16.5" customHeight="1" x14ac:dyDescent="0.2">
      <c r="A9" s="402"/>
      <c r="B9" s="396"/>
      <c r="C9" s="123" t="s">
        <v>89</v>
      </c>
      <c r="D9" s="118"/>
      <c r="E9" s="118"/>
      <c r="F9" s="118"/>
      <c r="G9" s="118"/>
      <c r="H9" s="118"/>
      <c r="I9" s="118"/>
      <c r="J9" s="118"/>
      <c r="K9" s="118">
        <f t="shared" ref="K9:K28" si="2">D9+E9+F9+G9+H9+I9+J9</f>
        <v>0</v>
      </c>
    </row>
    <row r="10" spans="1:13" ht="16.5" customHeight="1" x14ac:dyDescent="0.2">
      <c r="A10" s="402"/>
      <c r="B10" s="396"/>
      <c r="C10" s="123" t="s">
        <v>90</v>
      </c>
      <c r="D10" s="118">
        <f t="shared" ref="D10:I10" si="3">D16+D21+D26</f>
        <v>180.5</v>
      </c>
      <c r="E10" s="118">
        <f t="shared" si="3"/>
        <v>518.77</v>
      </c>
      <c r="F10" s="118">
        <f t="shared" si="3"/>
        <v>0</v>
      </c>
      <c r="G10" s="118">
        <f t="shared" si="3"/>
        <v>0</v>
      </c>
      <c r="H10" s="118">
        <f t="shared" si="3"/>
        <v>0</v>
      </c>
      <c r="I10" s="118">
        <f t="shared" si="3"/>
        <v>0</v>
      </c>
      <c r="J10" s="118">
        <f t="shared" ref="J10" si="4">J16+J21+J26</f>
        <v>0</v>
      </c>
      <c r="K10" s="118">
        <f>D10+E10+F10+G10+H10+I10+J10</f>
        <v>699.27</v>
      </c>
      <c r="M10" s="333"/>
    </row>
    <row r="11" spans="1:13" ht="16.5" customHeight="1" x14ac:dyDescent="0.2">
      <c r="A11" s="402"/>
      <c r="B11" s="397"/>
      <c r="C11" s="120" t="s">
        <v>91</v>
      </c>
      <c r="D11" s="118"/>
      <c r="E11" s="118"/>
      <c r="F11" s="118"/>
      <c r="G11" s="118"/>
      <c r="H11" s="132"/>
      <c r="I11" s="132"/>
      <c r="J11" s="132"/>
      <c r="K11" s="118">
        <f t="shared" si="2"/>
        <v>0</v>
      </c>
      <c r="M11" s="333"/>
    </row>
    <row r="12" spans="1:13" ht="16.5" customHeight="1" thickBot="1" x14ac:dyDescent="0.25">
      <c r="A12" s="403"/>
      <c r="B12" s="398"/>
      <c r="C12" s="305" t="s">
        <v>92</v>
      </c>
      <c r="D12" s="111">
        <f t="shared" ref="D12:I12" si="5">D18+D23+D28</f>
        <v>731.11</v>
      </c>
      <c r="E12" s="111">
        <f t="shared" si="5"/>
        <v>454.702</v>
      </c>
      <c r="F12" s="111">
        <f t="shared" si="5"/>
        <v>690.9</v>
      </c>
      <c r="G12" s="111">
        <f t="shared" si="5"/>
        <v>1116.7199999999998</v>
      </c>
      <c r="H12" s="111">
        <f t="shared" si="5"/>
        <v>2371.94</v>
      </c>
      <c r="I12" s="111">
        <f t="shared" si="5"/>
        <v>432.6</v>
      </c>
      <c r="J12" s="111">
        <f t="shared" ref="J12" si="6">J18+J23+J28</f>
        <v>435.1</v>
      </c>
      <c r="K12" s="118">
        <f t="shared" si="2"/>
        <v>6233.0720000000001</v>
      </c>
      <c r="M12" s="333"/>
    </row>
    <row r="13" spans="1:13" ht="12.75" customHeight="1" x14ac:dyDescent="0.2">
      <c r="A13" s="401" t="s">
        <v>93</v>
      </c>
      <c r="B13" s="401" t="s">
        <v>30</v>
      </c>
      <c r="C13" s="304" t="s">
        <v>88</v>
      </c>
      <c r="D13" s="124">
        <f>'благ-во'!H10</f>
        <v>341.38</v>
      </c>
      <c r="E13" s="124">
        <f>'благ-во'!I10</f>
        <v>311.64999999999998</v>
      </c>
      <c r="F13" s="124">
        <f>'благ-во'!J10</f>
        <v>347.18</v>
      </c>
      <c r="G13" s="124">
        <f>'благ-во'!K10</f>
        <v>797.99999999999989</v>
      </c>
      <c r="H13" s="124">
        <f>'благ-во'!L10</f>
        <v>893.75</v>
      </c>
      <c r="I13" s="124">
        <f>'благ-во'!M10</f>
        <v>276.3</v>
      </c>
      <c r="J13" s="124">
        <f>'благ-во'!N10</f>
        <v>276.3</v>
      </c>
      <c r="K13" s="124">
        <f t="shared" si="2"/>
        <v>3244.5600000000004</v>
      </c>
      <c r="M13" s="333"/>
    </row>
    <row r="14" spans="1:13" ht="12.75" customHeight="1" x14ac:dyDescent="0.2">
      <c r="A14" s="402"/>
      <c r="B14" s="402"/>
      <c r="C14" s="122" t="s">
        <v>89</v>
      </c>
      <c r="D14" s="118"/>
      <c r="E14" s="118"/>
      <c r="F14" s="118"/>
      <c r="G14" s="118"/>
      <c r="H14" s="118"/>
      <c r="I14" s="118"/>
      <c r="J14" s="118"/>
      <c r="K14" s="118">
        <f t="shared" si="2"/>
        <v>0</v>
      </c>
      <c r="M14" s="333"/>
    </row>
    <row r="15" spans="1:13" ht="12.75" customHeight="1" x14ac:dyDescent="0.2">
      <c r="A15" s="402"/>
      <c r="B15" s="402"/>
      <c r="C15" s="123" t="s">
        <v>90</v>
      </c>
      <c r="D15" s="118"/>
      <c r="E15" s="118"/>
      <c r="F15" s="118"/>
      <c r="G15" s="118"/>
      <c r="H15" s="118"/>
      <c r="I15" s="118"/>
      <c r="J15" s="118"/>
      <c r="K15" s="118">
        <f t="shared" si="2"/>
        <v>0</v>
      </c>
    </row>
    <row r="16" spans="1:13" ht="12.75" customHeight="1" x14ac:dyDescent="0.2">
      <c r="A16" s="402"/>
      <c r="B16" s="402"/>
      <c r="C16" s="123" t="s">
        <v>94</v>
      </c>
      <c r="D16" s="118"/>
      <c r="E16" s="118"/>
      <c r="F16" s="118"/>
      <c r="G16" s="118"/>
      <c r="H16" s="118"/>
      <c r="I16" s="118"/>
      <c r="J16" s="118"/>
      <c r="K16" s="118">
        <f t="shared" si="2"/>
        <v>0</v>
      </c>
    </row>
    <row r="17" spans="1:11" ht="12.75" customHeight="1" x14ac:dyDescent="0.2">
      <c r="A17" s="402"/>
      <c r="B17" s="402"/>
      <c r="C17" s="123" t="s">
        <v>91</v>
      </c>
      <c r="D17" s="118"/>
      <c r="E17" s="118"/>
      <c r="F17" s="118"/>
      <c r="G17" s="118"/>
      <c r="H17" s="118"/>
      <c r="I17" s="118"/>
      <c r="J17" s="118"/>
      <c r="K17" s="118">
        <f t="shared" si="2"/>
        <v>0</v>
      </c>
    </row>
    <row r="18" spans="1:11" ht="12.75" customHeight="1" thickBot="1" x14ac:dyDescent="0.25">
      <c r="A18" s="403"/>
      <c r="B18" s="403"/>
      <c r="C18" s="305" t="s">
        <v>92</v>
      </c>
      <c r="D18" s="111">
        <f t="shared" ref="D18:I18" si="7">D13-D15-D16-D17</f>
        <v>341.38</v>
      </c>
      <c r="E18" s="111">
        <f t="shared" si="7"/>
        <v>311.64999999999998</v>
      </c>
      <c r="F18" s="111">
        <f t="shared" si="7"/>
        <v>347.18</v>
      </c>
      <c r="G18" s="111">
        <f t="shared" si="7"/>
        <v>797.99999999999989</v>
      </c>
      <c r="H18" s="111">
        <f t="shared" si="7"/>
        <v>893.75</v>
      </c>
      <c r="I18" s="111">
        <f t="shared" si="7"/>
        <v>276.3</v>
      </c>
      <c r="J18" s="111">
        <f>J13-J15-J16-J17</f>
        <v>276.3</v>
      </c>
      <c r="K18" s="118">
        <f t="shared" si="2"/>
        <v>3244.5600000000004</v>
      </c>
    </row>
    <row r="19" spans="1:11" ht="12.75" customHeight="1" x14ac:dyDescent="0.2">
      <c r="A19" s="401" t="s">
        <v>93</v>
      </c>
      <c r="B19" s="401" t="s">
        <v>95</v>
      </c>
      <c r="C19" s="112" t="s">
        <v>88</v>
      </c>
      <c r="D19" s="124">
        <f>'сод ул сети'!H10</f>
        <v>281.39</v>
      </c>
      <c r="E19" s="124">
        <f>'сод ул сети'!I10</f>
        <v>605.17200000000003</v>
      </c>
      <c r="F19" s="113">
        <f>'сод ул сети'!J10</f>
        <v>248.88</v>
      </c>
      <c r="G19" s="124">
        <f>'сод ул сети'!K10</f>
        <v>249.6</v>
      </c>
      <c r="H19" s="124">
        <f>'сод ул сети'!L10</f>
        <v>1407.97</v>
      </c>
      <c r="I19" s="124">
        <f>'сод ул сети'!M10</f>
        <v>102.80000000000001</v>
      </c>
      <c r="J19" s="124">
        <f>'сод ул сети'!N10</f>
        <v>105.30000000000001</v>
      </c>
      <c r="K19" s="124">
        <f t="shared" si="2"/>
        <v>3001.1120000000001</v>
      </c>
    </row>
    <row r="20" spans="1:11" ht="12.75" customHeight="1" x14ac:dyDescent="0.2">
      <c r="A20" s="402"/>
      <c r="B20" s="402"/>
      <c r="C20" s="122" t="s">
        <v>89</v>
      </c>
      <c r="D20" s="125"/>
      <c r="E20" s="125"/>
      <c r="F20" s="118"/>
      <c r="G20" s="118"/>
      <c r="H20" s="118"/>
      <c r="I20" s="118"/>
      <c r="J20" s="118"/>
      <c r="K20" s="118">
        <f t="shared" si="2"/>
        <v>0</v>
      </c>
    </row>
    <row r="21" spans="1:11" ht="12.75" customHeight="1" x14ac:dyDescent="0.2">
      <c r="A21" s="402"/>
      <c r="B21" s="402"/>
      <c r="C21" s="122" t="s">
        <v>90</v>
      </c>
      <c r="D21" s="117">
        <v>35.5</v>
      </c>
      <c r="E21" s="118">
        <v>518.77</v>
      </c>
      <c r="F21" s="118"/>
      <c r="G21" s="118"/>
      <c r="H21" s="118"/>
      <c r="I21" s="118"/>
      <c r="J21" s="118"/>
      <c r="K21" s="118">
        <f t="shared" si="2"/>
        <v>554.27</v>
      </c>
    </row>
    <row r="22" spans="1:11" ht="12.75" customHeight="1" x14ac:dyDescent="0.2">
      <c r="A22" s="402"/>
      <c r="B22" s="402"/>
      <c r="C22" s="123" t="s">
        <v>91</v>
      </c>
      <c r="D22" s="118"/>
      <c r="E22" s="125"/>
      <c r="F22" s="118"/>
      <c r="G22" s="118"/>
      <c r="H22" s="118"/>
      <c r="I22" s="118"/>
      <c r="J22" s="118"/>
      <c r="K22" s="118">
        <f t="shared" si="2"/>
        <v>0</v>
      </c>
    </row>
    <row r="23" spans="1:11" ht="12.75" customHeight="1" thickBot="1" x14ac:dyDescent="0.25">
      <c r="A23" s="403"/>
      <c r="B23" s="403"/>
      <c r="C23" s="305" t="s">
        <v>92</v>
      </c>
      <c r="D23" s="111">
        <f t="shared" ref="D23:I23" si="8">D19-D21</f>
        <v>245.89</v>
      </c>
      <c r="E23" s="126">
        <f t="shared" si="8"/>
        <v>86.402000000000044</v>
      </c>
      <c r="F23" s="111">
        <f t="shared" si="8"/>
        <v>248.88</v>
      </c>
      <c r="G23" s="111">
        <f t="shared" si="8"/>
        <v>249.6</v>
      </c>
      <c r="H23" s="111">
        <f t="shared" si="8"/>
        <v>1407.97</v>
      </c>
      <c r="I23" s="111">
        <f t="shared" si="8"/>
        <v>102.80000000000001</v>
      </c>
      <c r="J23" s="111">
        <f t="shared" ref="J23" si="9">J19-J21</f>
        <v>105.30000000000001</v>
      </c>
      <c r="K23" s="126">
        <f t="shared" si="2"/>
        <v>2446.8420000000006</v>
      </c>
    </row>
    <row r="24" spans="1:11" ht="12.75" customHeight="1" x14ac:dyDescent="0.2">
      <c r="A24" s="401" t="s">
        <v>93</v>
      </c>
      <c r="B24" s="401" t="s">
        <v>23</v>
      </c>
      <c r="C24" s="112" t="s">
        <v>88</v>
      </c>
      <c r="D24" s="113">
        <f>безопасность!H11</f>
        <v>288.84000000000003</v>
      </c>
      <c r="E24" s="113">
        <f>безопасность!I11</f>
        <v>56.65</v>
      </c>
      <c r="F24" s="113">
        <f>безопасность!J11</f>
        <v>94.840000000000018</v>
      </c>
      <c r="G24" s="113">
        <f>безопасность!K11</f>
        <v>69.12</v>
      </c>
      <c r="H24" s="114">
        <f>безопасность!L11</f>
        <v>70.22</v>
      </c>
      <c r="I24" s="114">
        <f>безопасность!M11</f>
        <v>53.5</v>
      </c>
      <c r="J24" s="114">
        <f>безопасность!N11</f>
        <v>53.5</v>
      </c>
      <c r="K24" s="114">
        <f t="shared" si="2"/>
        <v>686.67000000000007</v>
      </c>
    </row>
    <row r="25" spans="1:11" ht="12.75" customHeight="1" x14ac:dyDescent="0.2">
      <c r="A25" s="402"/>
      <c r="B25" s="404"/>
      <c r="C25" s="120" t="s">
        <v>89</v>
      </c>
      <c r="D25" s="117"/>
      <c r="E25" s="118"/>
      <c r="F25" s="117"/>
      <c r="G25" s="117"/>
      <c r="H25" s="133"/>
      <c r="I25" s="133"/>
      <c r="J25" s="133"/>
      <c r="K25" s="121">
        <f t="shared" si="2"/>
        <v>0</v>
      </c>
    </row>
    <row r="26" spans="1:11" ht="12.75" customHeight="1" x14ac:dyDescent="0.2">
      <c r="A26" s="402"/>
      <c r="B26" s="404"/>
      <c r="C26" s="119" t="s">
        <v>90</v>
      </c>
      <c r="D26" s="118">
        <v>145</v>
      </c>
      <c r="E26" s="116"/>
      <c r="F26" s="118"/>
      <c r="G26" s="118"/>
      <c r="H26" s="132"/>
      <c r="I26" s="132"/>
      <c r="J26" s="132"/>
      <c r="K26" s="121">
        <f t="shared" si="2"/>
        <v>145</v>
      </c>
    </row>
    <row r="27" spans="1:11" ht="12.75" customHeight="1" x14ac:dyDescent="0.2">
      <c r="A27" s="402"/>
      <c r="B27" s="402"/>
      <c r="C27" s="115" t="s">
        <v>91</v>
      </c>
      <c r="D27" s="116"/>
      <c r="E27" s="116"/>
      <c r="F27" s="116"/>
      <c r="G27" s="116"/>
      <c r="H27" s="116"/>
      <c r="I27" s="116"/>
      <c r="J27" s="116"/>
      <c r="K27" s="121">
        <f t="shared" si="2"/>
        <v>0</v>
      </c>
    </row>
    <row r="28" spans="1:11" ht="12.75" customHeight="1" thickBot="1" x14ac:dyDescent="0.25">
      <c r="A28" s="403"/>
      <c r="B28" s="403"/>
      <c r="C28" s="305" t="s">
        <v>92</v>
      </c>
      <c r="D28" s="111">
        <f t="shared" ref="D28:I28" si="10">D24-D26</f>
        <v>143.84000000000003</v>
      </c>
      <c r="E28" s="111">
        <f t="shared" si="10"/>
        <v>56.65</v>
      </c>
      <c r="F28" s="111">
        <f t="shared" si="10"/>
        <v>94.840000000000018</v>
      </c>
      <c r="G28" s="111">
        <f t="shared" si="10"/>
        <v>69.12</v>
      </c>
      <c r="H28" s="126">
        <f t="shared" si="10"/>
        <v>70.22</v>
      </c>
      <c r="I28" s="126">
        <f t="shared" si="10"/>
        <v>53.5</v>
      </c>
      <c r="J28" s="126">
        <f t="shared" ref="J28" si="11">J24-J26</f>
        <v>53.5</v>
      </c>
      <c r="K28" s="134">
        <f t="shared" si="2"/>
        <v>541.67000000000007</v>
      </c>
    </row>
    <row r="29" spans="1:11" x14ac:dyDescent="0.2">
      <c r="A29" s="399"/>
      <c r="B29" s="399"/>
      <c r="C29" s="399"/>
      <c r="D29" s="19"/>
      <c r="E29" s="400"/>
      <c r="F29" s="400"/>
      <c r="G29" s="400"/>
      <c r="H29" s="400"/>
      <c r="I29" s="400"/>
      <c r="J29" s="400"/>
      <c r="K29" s="400"/>
    </row>
  </sheetData>
  <mergeCells count="17">
    <mergeCell ref="C6:C7"/>
    <mergeCell ref="D6:K6"/>
    <mergeCell ref="C1:K1"/>
    <mergeCell ref="C2:K2"/>
    <mergeCell ref="B8:B12"/>
    <mergeCell ref="A29:C29"/>
    <mergeCell ref="E29:K29"/>
    <mergeCell ref="A19:A23"/>
    <mergeCell ref="B19:B23"/>
    <mergeCell ref="A24:A28"/>
    <mergeCell ref="B24:B28"/>
    <mergeCell ref="A13:A18"/>
    <mergeCell ref="B13:B18"/>
    <mergeCell ref="A8:A12"/>
    <mergeCell ref="A4:K4"/>
    <mergeCell ref="A6:A7"/>
    <mergeCell ref="B6:B7"/>
  </mergeCells>
  <phoneticPr fontId="9" type="noConversion"/>
  <pageMargins left="0.14000000000000001" right="0.14000000000000001" top="0.34" bottom="0.25" header="0.15" footer="0.15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Q51"/>
  <sheetViews>
    <sheetView view="pageBreakPreview" zoomScale="90" zoomScaleNormal="90" zoomScaleSheetLayoutView="90" workbookViewId="0">
      <selection activeCell="A46" sqref="A46:A48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4" width="10.140625" style="3" customWidth="1"/>
    <col min="15" max="15" width="15" style="3" customWidth="1"/>
    <col min="16" max="16" width="39.5703125" style="3" customWidth="1"/>
    <col min="17" max="16384" width="8.85546875" style="135"/>
  </cols>
  <sheetData>
    <row r="1" spans="1:16" ht="68.25" customHeight="1" x14ac:dyDescent="0.2">
      <c r="G1" s="444" t="s">
        <v>234</v>
      </c>
      <c r="H1" s="444"/>
      <c r="I1" s="444"/>
      <c r="J1" s="444"/>
      <c r="K1" s="444"/>
      <c r="L1" s="444"/>
      <c r="M1" s="444"/>
      <c r="N1" s="444"/>
      <c r="O1" s="444"/>
      <c r="P1" s="444"/>
    </row>
    <row r="2" spans="1:16" ht="48.75" customHeight="1" x14ac:dyDescent="0.25">
      <c r="E2" s="445"/>
      <c r="F2" s="446"/>
      <c r="G2" s="384" t="s">
        <v>215</v>
      </c>
      <c r="H2" s="384"/>
      <c r="I2" s="384"/>
      <c r="J2" s="384"/>
      <c r="K2" s="384"/>
      <c r="L2" s="384"/>
      <c r="M2" s="384"/>
      <c r="N2" s="384"/>
      <c r="O2" s="384"/>
      <c r="P2" s="384"/>
    </row>
    <row r="3" spans="1:16" ht="42" customHeight="1" x14ac:dyDescent="0.25">
      <c r="A3" s="447" t="s">
        <v>31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x14ac:dyDescent="0.2">
      <c r="E4" s="2"/>
      <c r="F4" s="1" t="s">
        <v>11</v>
      </c>
      <c r="G4" s="2"/>
    </row>
    <row r="5" spans="1:16" ht="15.75" customHeight="1" x14ac:dyDescent="0.2">
      <c r="A5" s="448" t="s">
        <v>12</v>
      </c>
      <c r="B5" s="443" t="s">
        <v>28</v>
      </c>
      <c r="C5" s="443" t="s">
        <v>0</v>
      </c>
      <c r="D5" s="443" t="s">
        <v>1</v>
      </c>
      <c r="E5" s="443"/>
      <c r="F5" s="443"/>
      <c r="G5" s="443"/>
      <c r="H5" s="443" t="s">
        <v>2</v>
      </c>
      <c r="I5" s="443"/>
      <c r="J5" s="443"/>
      <c r="K5" s="443"/>
      <c r="L5" s="443"/>
      <c r="M5" s="443"/>
      <c r="N5" s="443"/>
      <c r="O5" s="443"/>
      <c r="P5" s="443" t="s">
        <v>3</v>
      </c>
    </row>
    <row r="6" spans="1:16" ht="31.5" x14ac:dyDescent="0.2">
      <c r="A6" s="448"/>
      <c r="B6" s="443"/>
      <c r="C6" s="443"/>
      <c r="D6" s="324" t="s">
        <v>4</v>
      </c>
      <c r="E6" s="324" t="s">
        <v>5</v>
      </c>
      <c r="F6" s="324" t="s">
        <v>6</v>
      </c>
      <c r="G6" s="324" t="s">
        <v>7</v>
      </c>
      <c r="H6" s="324" t="s">
        <v>8</v>
      </c>
      <c r="I6" s="324" t="s">
        <v>9</v>
      </c>
      <c r="J6" s="324" t="s">
        <v>10</v>
      </c>
      <c r="K6" s="324" t="s">
        <v>50</v>
      </c>
      <c r="L6" s="324" t="s">
        <v>113</v>
      </c>
      <c r="M6" s="324" t="s">
        <v>139</v>
      </c>
      <c r="N6" s="324" t="s">
        <v>197</v>
      </c>
      <c r="O6" s="324" t="s">
        <v>199</v>
      </c>
      <c r="P6" s="443"/>
    </row>
    <row r="7" spans="1:16" ht="18" customHeight="1" x14ac:dyDescent="0.2">
      <c r="A7" s="449" t="s">
        <v>106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1"/>
    </row>
    <row r="8" spans="1:16" ht="36" customHeight="1" x14ac:dyDescent="0.2">
      <c r="A8" s="449" t="s">
        <v>105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1"/>
      <c r="P8" s="6"/>
    </row>
    <row r="9" spans="1:16" ht="35.25" customHeight="1" x14ac:dyDescent="0.2">
      <c r="A9" s="449" t="s">
        <v>29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9"/>
      <c r="P9" s="6"/>
    </row>
    <row r="10" spans="1:16" ht="21" customHeight="1" x14ac:dyDescent="0.2">
      <c r="A10" s="466"/>
      <c r="B10" s="467"/>
      <c r="C10" s="467"/>
      <c r="D10" s="467"/>
      <c r="E10" s="467"/>
      <c r="F10" s="467"/>
      <c r="G10" s="468"/>
      <c r="H10" s="9">
        <f>H12+H17+H21+H29+H33+H34+H35+H36+H39+H42+H43+H44+H45+H46+H49</f>
        <v>341.38</v>
      </c>
      <c r="I10" s="9">
        <f t="shared" ref="I10:O10" si="0">I12+I17+I21+I29+I33+I34+I35+I36+I39+I42+I43+I44+I45+I46+I49</f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893.75</v>
      </c>
      <c r="M10" s="9">
        <f t="shared" si="0"/>
        <v>276.3</v>
      </c>
      <c r="N10" s="9">
        <f t="shared" si="0"/>
        <v>276.3</v>
      </c>
      <c r="O10" s="9">
        <f t="shared" si="0"/>
        <v>3244.5599999999995</v>
      </c>
      <c r="P10" s="8"/>
    </row>
    <row r="11" spans="1:16" s="136" customFormat="1" x14ac:dyDescent="0.2">
      <c r="A11" s="469" t="s">
        <v>14</v>
      </c>
      <c r="B11" s="470"/>
      <c r="C11" s="467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1"/>
    </row>
    <row r="12" spans="1:16" s="136" customFormat="1" ht="19.5" customHeight="1" x14ac:dyDescent="0.2">
      <c r="A12" s="472" t="s">
        <v>97</v>
      </c>
      <c r="B12" s="201" t="s">
        <v>16</v>
      </c>
      <c r="C12" s="475" t="s">
        <v>32</v>
      </c>
      <c r="D12" s="458" t="s">
        <v>39</v>
      </c>
      <c r="E12" s="458" t="s">
        <v>13</v>
      </c>
      <c r="F12" s="184"/>
      <c r="G12" s="461">
        <v>244</v>
      </c>
      <c r="H12" s="32">
        <f t="shared" ref="H12:L12" si="1">H13+H14+H15+H16</f>
        <v>209.2</v>
      </c>
      <c r="I12" s="32">
        <f t="shared" si="1"/>
        <v>206.63</v>
      </c>
      <c r="J12" s="32">
        <f t="shared" si="1"/>
        <v>228.24</v>
      </c>
      <c r="K12" s="32">
        <f t="shared" si="1"/>
        <v>229.45</v>
      </c>
      <c r="L12" s="32">
        <f t="shared" si="1"/>
        <v>256.58999999999997</v>
      </c>
      <c r="M12" s="32">
        <f t="shared" ref="M12:N12" si="2">M13+M14+M15+M16</f>
        <v>266</v>
      </c>
      <c r="N12" s="32">
        <f t="shared" si="2"/>
        <v>266</v>
      </c>
      <c r="O12" s="32">
        <f>O13+O14+O15+O16</f>
        <v>1662.1099999999997</v>
      </c>
      <c r="P12" s="480" t="s">
        <v>140</v>
      </c>
    </row>
    <row r="13" spans="1:16" ht="19.5" customHeight="1" x14ac:dyDescent="0.2">
      <c r="A13" s="473"/>
      <c r="B13" s="452" t="s">
        <v>15</v>
      </c>
      <c r="C13" s="476"/>
      <c r="D13" s="459"/>
      <c r="E13" s="459"/>
      <c r="F13" s="185" t="s">
        <v>129</v>
      </c>
      <c r="G13" s="462"/>
      <c r="H13" s="40">
        <v>169.2</v>
      </c>
      <c r="I13" s="40">
        <v>188.53</v>
      </c>
      <c r="J13" s="40"/>
      <c r="K13" s="40"/>
      <c r="L13" s="40"/>
      <c r="M13" s="40"/>
      <c r="N13" s="40"/>
      <c r="O13" s="40">
        <f>J13+I13+H13+K13+L13+M13+N13</f>
        <v>357.73</v>
      </c>
      <c r="P13" s="481"/>
    </row>
    <row r="14" spans="1:16" ht="19.5" customHeight="1" x14ac:dyDescent="0.2">
      <c r="A14" s="473"/>
      <c r="B14" s="453"/>
      <c r="C14" s="476"/>
      <c r="D14" s="459"/>
      <c r="E14" s="459"/>
      <c r="F14" s="185" t="s">
        <v>121</v>
      </c>
      <c r="G14" s="462"/>
      <c r="H14" s="40"/>
      <c r="I14" s="40"/>
      <c r="J14" s="40">
        <v>208.96</v>
      </c>
      <c r="K14" s="40">
        <v>224.7</v>
      </c>
      <c r="L14" s="40">
        <v>236</v>
      </c>
      <c r="M14" s="40">
        <v>236</v>
      </c>
      <c r="N14" s="40">
        <v>236</v>
      </c>
      <c r="O14" s="40">
        <f t="shared" ref="O14:O15" si="3">J14+I14+H14+K14+L14+M14+N14</f>
        <v>1141.6599999999999</v>
      </c>
      <c r="P14" s="481"/>
    </row>
    <row r="15" spans="1:16" ht="19.5" customHeight="1" x14ac:dyDescent="0.2">
      <c r="A15" s="473"/>
      <c r="B15" s="452" t="s">
        <v>57</v>
      </c>
      <c r="C15" s="476"/>
      <c r="D15" s="459"/>
      <c r="E15" s="459"/>
      <c r="F15" s="185" t="s">
        <v>129</v>
      </c>
      <c r="G15" s="462"/>
      <c r="H15" s="40">
        <v>40</v>
      </c>
      <c r="I15" s="40">
        <v>18.100000000000001</v>
      </c>
      <c r="J15" s="40"/>
      <c r="K15" s="40"/>
      <c r="L15" s="40"/>
      <c r="M15" s="40"/>
      <c r="N15" s="40"/>
      <c r="O15" s="40">
        <f t="shared" si="3"/>
        <v>58.1</v>
      </c>
      <c r="P15" s="481"/>
    </row>
    <row r="16" spans="1:16" ht="19.5" customHeight="1" x14ac:dyDescent="0.2">
      <c r="A16" s="474"/>
      <c r="B16" s="454"/>
      <c r="C16" s="476"/>
      <c r="D16" s="460"/>
      <c r="E16" s="460"/>
      <c r="F16" s="185" t="s">
        <v>121</v>
      </c>
      <c r="G16" s="463"/>
      <c r="H16" s="42"/>
      <c r="I16" s="42"/>
      <c r="J16" s="42">
        <v>19.28</v>
      </c>
      <c r="K16" s="42">
        <v>4.75</v>
      </c>
      <c r="L16" s="42">
        <v>20.59</v>
      </c>
      <c r="M16" s="42">
        <v>30</v>
      </c>
      <c r="N16" s="42">
        <v>30</v>
      </c>
      <c r="O16" s="40">
        <f>J16+I16+H16+K16+L16+M16+N16</f>
        <v>104.62</v>
      </c>
      <c r="P16" s="482"/>
    </row>
    <row r="17" spans="1:16" s="136" customFormat="1" ht="27" customHeight="1" x14ac:dyDescent="0.2">
      <c r="A17" s="432" t="s">
        <v>98</v>
      </c>
      <c r="B17" s="207" t="s">
        <v>36</v>
      </c>
      <c r="C17" s="476"/>
      <c r="D17" s="422" t="s">
        <v>39</v>
      </c>
      <c r="E17" s="422" t="s">
        <v>13</v>
      </c>
      <c r="F17" s="186"/>
      <c r="G17" s="486">
        <v>244</v>
      </c>
      <c r="H17" s="32"/>
      <c r="I17" s="32">
        <f t="shared" ref="I17:M17" si="4">I18+I19+I20</f>
        <v>17</v>
      </c>
      <c r="J17" s="32">
        <f t="shared" si="4"/>
        <v>2.2999999999999998</v>
      </c>
      <c r="K17" s="32">
        <f t="shared" si="4"/>
        <v>3.88</v>
      </c>
      <c r="L17" s="32">
        <f t="shared" si="4"/>
        <v>2</v>
      </c>
      <c r="M17" s="32">
        <f t="shared" si="4"/>
        <v>2</v>
      </c>
      <c r="N17" s="32">
        <f t="shared" ref="N17" si="5">N18+N19+N20</f>
        <v>2</v>
      </c>
      <c r="O17" s="32">
        <f>O18+O19+O20</f>
        <v>29.18</v>
      </c>
      <c r="P17" s="480" t="s">
        <v>37</v>
      </c>
    </row>
    <row r="18" spans="1:16" s="136" customFormat="1" ht="16.5" customHeight="1" x14ac:dyDescent="0.2">
      <c r="A18" s="434"/>
      <c r="B18" s="464" t="s">
        <v>115</v>
      </c>
      <c r="C18" s="476"/>
      <c r="D18" s="423"/>
      <c r="E18" s="423"/>
      <c r="F18" s="187" t="s">
        <v>121</v>
      </c>
      <c r="G18" s="487"/>
      <c r="H18" s="215"/>
      <c r="I18" s="215"/>
      <c r="J18" s="215">
        <v>2.2999999999999998</v>
      </c>
      <c r="K18" s="215">
        <v>3.88</v>
      </c>
      <c r="L18" s="215">
        <v>2</v>
      </c>
      <c r="M18" s="215">
        <v>2</v>
      </c>
      <c r="N18" s="215">
        <v>2</v>
      </c>
      <c r="O18" s="215">
        <f>H18+I18+J18+K18+L18+M18+N18</f>
        <v>12.18</v>
      </c>
      <c r="P18" s="481"/>
    </row>
    <row r="19" spans="1:16" s="137" customFormat="1" ht="16.5" customHeight="1" x14ac:dyDescent="0.2">
      <c r="A19" s="434"/>
      <c r="B19" s="465"/>
      <c r="C19" s="476"/>
      <c r="D19" s="423"/>
      <c r="E19" s="423"/>
      <c r="F19" s="187" t="s">
        <v>129</v>
      </c>
      <c r="G19" s="487"/>
      <c r="H19" s="216"/>
      <c r="I19" s="216">
        <v>7</v>
      </c>
      <c r="J19" s="216"/>
      <c r="K19" s="216"/>
      <c r="L19" s="216"/>
      <c r="M19" s="216"/>
      <c r="N19" s="216"/>
      <c r="O19" s="215">
        <f t="shared" ref="O19:O20" si="6">H19+I19+J19+K19+L19+M19+N19</f>
        <v>7</v>
      </c>
      <c r="P19" s="481"/>
    </row>
    <row r="20" spans="1:16" s="137" customFormat="1" ht="21" customHeight="1" x14ac:dyDescent="0.2">
      <c r="A20" s="433"/>
      <c r="B20" s="202" t="s">
        <v>63</v>
      </c>
      <c r="C20" s="476"/>
      <c r="D20" s="424"/>
      <c r="E20" s="424"/>
      <c r="F20" s="188" t="s">
        <v>129</v>
      </c>
      <c r="G20" s="488"/>
      <c r="H20" s="216"/>
      <c r="I20" s="216">
        <v>10</v>
      </c>
      <c r="J20" s="216"/>
      <c r="K20" s="216"/>
      <c r="L20" s="216"/>
      <c r="M20" s="216"/>
      <c r="N20" s="216"/>
      <c r="O20" s="215">
        <f t="shared" si="6"/>
        <v>10</v>
      </c>
      <c r="P20" s="481"/>
    </row>
    <row r="21" spans="1:16" s="139" customFormat="1" ht="32.25" customHeight="1" x14ac:dyDescent="0.25">
      <c r="A21" s="438" t="s">
        <v>99</v>
      </c>
      <c r="B21" s="203" t="s">
        <v>42</v>
      </c>
      <c r="C21" s="476"/>
      <c r="D21" s="435" t="s">
        <v>39</v>
      </c>
      <c r="E21" s="435" t="s">
        <v>49</v>
      </c>
      <c r="F21" s="489" t="s">
        <v>129</v>
      </c>
      <c r="G21" s="455">
        <v>244</v>
      </c>
      <c r="H21" s="43">
        <f t="shared" ref="H21:O21" si="7">H22+H23+H24+H25+H27+H28+H26</f>
        <v>70</v>
      </c>
      <c r="I21" s="138">
        <f t="shared" si="7"/>
        <v>37.76</v>
      </c>
      <c r="J21" s="43">
        <f t="shared" si="7"/>
        <v>0</v>
      </c>
      <c r="K21" s="43">
        <f t="shared" si="7"/>
        <v>0</v>
      </c>
      <c r="L21" s="43">
        <f t="shared" si="7"/>
        <v>0</v>
      </c>
      <c r="M21" s="43">
        <f t="shared" ref="M21:N21" si="8">M22+M23+M24+M25+M27+M28+M26</f>
        <v>0</v>
      </c>
      <c r="N21" s="43">
        <f t="shared" si="8"/>
        <v>0</v>
      </c>
      <c r="O21" s="43">
        <f t="shared" si="7"/>
        <v>107.75999999999999</v>
      </c>
      <c r="P21" s="481"/>
    </row>
    <row r="22" spans="1:16" ht="16.5" customHeight="1" x14ac:dyDescent="0.2">
      <c r="A22" s="439"/>
      <c r="B22" s="204" t="s">
        <v>43</v>
      </c>
      <c r="C22" s="476"/>
      <c r="D22" s="436"/>
      <c r="E22" s="436"/>
      <c r="F22" s="490"/>
      <c r="G22" s="456"/>
      <c r="H22" s="41">
        <v>25</v>
      </c>
      <c r="I22" s="140"/>
      <c r="J22" s="41"/>
      <c r="K22" s="41"/>
      <c r="L22" s="41"/>
      <c r="M22" s="41"/>
      <c r="N22" s="41"/>
      <c r="O22" s="41">
        <f>H22+I22+J22+K22+L22+M22+N22</f>
        <v>25</v>
      </c>
      <c r="P22" s="481"/>
    </row>
    <row r="23" spans="1:16" ht="21" hidden="1" customHeight="1" x14ac:dyDescent="0.2">
      <c r="A23" s="439"/>
      <c r="B23" s="204" t="s">
        <v>44</v>
      </c>
      <c r="C23" s="476"/>
      <c r="D23" s="436"/>
      <c r="E23" s="436"/>
      <c r="F23" s="490"/>
      <c r="G23" s="456"/>
      <c r="H23" s="41"/>
      <c r="I23" s="140"/>
      <c r="J23" s="41"/>
      <c r="K23" s="41"/>
      <c r="L23" s="41"/>
      <c r="M23" s="41"/>
      <c r="N23" s="41"/>
      <c r="O23" s="41">
        <f t="shared" ref="O23:O28" si="9">H23+I23+J23+K23+L23+M23+N23</f>
        <v>0</v>
      </c>
      <c r="P23" s="481"/>
    </row>
    <row r="24" spans="1:16" ht="21" hidden="1" customHeight="1" x14ac:dyDescent="0.2">
      <c r="A24" s="439"/>
      <c r="B24" s="204" t="s">
        <v>45</v>
      </c>
      <c r="C24" s="476"/>
      <c r="D24" s="436"/>
      <c r="E24" s="436"/>
      <c r="F24" s="490"/>
      <c r="G24" s="456"/>
      <c r="H24" s="41"/>
      <c r="I24" s="140"/>
      <c r="J24" s="41"/>
      <c r="K24" s="41"/>
      <c r="L24" s="41"/>
      <c r="M24" s="41"/>
      <c r="N24" s="41"/>
      <c r="O24" s="41">
        <f t="shared" si="9"/>
        <v>0</v>
      </c>
      <c r="P24" s="481"/>
    </row>
    <row r="25" spans="1:16" ht="17.25" customHeight="1" x14ac:dyDescent="0.2">
      <c r="A25" s="439"/>
      <c r="B25" s="204" t="s">
        <v>46</v>
      </c>
      <c r="C25" s="476"/>
      <c r="D25" s="436"/>
      <c r="E25" s="436"/>
      <c r="F25" s="490"/>
      <c r="G25" s="456"/>
      <c r="H25" s="41"/>
      <c r="I25" s="140">
        <v>37.76</v>
      </c>
      <c r="J25" s="41"/>
      <c r="K25" s="41"/>
      <c r="L25" s="41"/>
      <c r="M25" s="41"/>
      <c r="N25" s="41"/>
      <c r="O25" s="41">
        <f t="shared" si="9"/>
        <v>37.76</v>
      </c>
      <c r="P25" s="481"/>
    </row>
    <row r="26" spans="1:16" ht="21" hidden="1" customHeight="1" x14ac:dyDescent="0.2">
      <c r="A26" s="439"/>
      <c r="B26" s="204" t="s">
        <v>52</v>
      </c>
      <c r="C26" s="476"/>
      <c r="D26" s="436"/>
      <c r="E26" s="436"/>
      <c r="F26" s="490"/>
      <c r="G26" s="456"/>
      <c r="H26" s="41"/>
      <c r="I26" s="41"/>
      <c r="J26" s="41"/>
      <c r="K26" s="41"/>
      <c r="L26" s="41"/>
      <c r="M26" s="41"/>
      <c r="N26" s="41"/>
      <c r="O26" s="41">
        <f t="shared" si="9"/>
        <v>0</v>
      </c>
      <c r="P26" s="481"/>
    </row>
    <row r="27" spans="1:16" ht="19.5" customHeight="1" x14ac:dyDescent="0.2">
      <c r="A27" s="439"/>
      <c r="B27" s="204" t="s">
        <v>48</v>
      </c>
      <c r="C27" s="476"/>
      <c r="D27" s="436"/>
      <c r="E27" s="436"/>
      <c r="F27" s="490"/>
      <c r="G27" s="456"/>
      <c r="H27" s="41">
        <v>45</v>
      </c>
      <c r="I27" s="41"/>
      <c r="J27" s="41"/>
      <c r="K27" s="41"/>
      <c r="L27" s="41"/>
      <c r="M27" s="41"/>
      <c r="N27" s="41"/>
      <c r="O27" s="41">
        <f t="shared" si="9"/>
        <v>45</v>
      </c>
      <c r="P27" s="481"/>
    </row>
    <row r="28" spans="1:16" ht="18.75" customHeight="1" x14ac:dyDescent="0.2">
      <c r="A28" s="440"/>
      <c r="B28" s="205" t="s">
        <v>47</v>
      </c>
      <c r="C28" s="476"/>
      <c r="D28" s="437"/>
      <c r="E28" s="437"/>
      <c r="F28" s="491"/>
      <c r="G28" s="457"/>
      <c r="H28" s="44"/>
      <c r="I28" s="44"/>
      <c r="J28" s="44"/>
      <c r="K28" s="44"/>
      <c r="L28" s="44"/>
      <c r="M28" s="44"/>
      <c r="N28" s="44"/>
      <c r="O28" s="41">
        <f t="shared" si="9"/>
        <v>0</v>
      </c>
      <c r="P28" s="482"/>
    </row>
    <row r="29" spans="1:16" s="136" customFormat="1" ht="30" customHeight="1" x14ac:dyDescent="0.2">
      <c r="A29" s="432" t="s">
        <v>100</v>
      </c>
      <c r="B29" s="206" t="s">
        <v>64</v>
      </c>
      <c r="C29" s="476"/>
      <c r="D29" s="325" t="s">
        <v>39</v>
      </c>
      <c r="E29" s="325" t="s">
        <v>13</v>
      </c>
      <c r="F29" s="45"/>
      <c r="G29" s="46">
        <v>244</v>
      </c>
      <c r="H29" s="47">
        <f>H30+H31+H32</f>
        <v>10</v>
      </c>
      <c r="I29" s="47">
        <f t="shared" ref="I29:O29" si="10">I30+I31+I32</f>
        <v>0</v>
      </c>
      <c r="J29" s="47">
        <f t="shared" si="10"/>
        <v>6</v>
      </c>
      <c r="K29" s="47">
        <f t="shared" si="10"/>
        <v>5.25</v>
      </c>
      <c r="L29" s="47">
        <f t="shared" si="10"/>
        <v>3</v>
      </c>
      <c r="M29" s="47">
        <f t="shared" si="10"/>
        <v>3</v>
      </c>
      <c r="N29" s="47">
        <f t="shared" ref="N29" si="11">N30+N31+N32</f>
        <v>3</v>
      </c>
      <c r="O29" s="47">
        <f t="shared" si="10"/>
        <v>30.25</v>
      </c>
      <c r="P29" s="483" t="s">
        <v>38</v>
      </c>
    </row>
    <row r="30" spans="1:16" s="136" customFormat="1" ht="15" customHeight="1" x14ac:dyDescent="0.2">
      <c r="A30" s="434"/>
      <c r="B30" s="202" t="s">
        <v>63</v>
      </c>
      <c r="C30" s="476"/>
      <c r="D30" s="48" t="s">
        <v>39</v>
      </c>
      <c r="E30" s="48" t="s">
        <v>13</v>
      </c>
      <c r="F30" s="48" t="s">
        <v>129</v>
      </c>
      <c r="G30" s="327">
        <v>244</v>
      </c>
      <c r="H30" s="49">
        <v>10</v>
      </c>
      <c r="I30" s="49"/>
      <c r="J30" s="49"/>
      <c r="K30" s="49"/>
      <c r="L30" s="49"/>
      <c r="M30" s="49"/>
      <c r="N30" s="49"/>
      <c r="O30" s="49">
        <f>J30+I30+H30+K30+L30+M30+N30</f>
        <v>10</v>
      </c>
      <c r="P30" s="484"/>
    </row>
    <row r="31" spans="1:16" s="136" customFormat="1" ht="15" customHeight="1" x14ac:dyDescent="0.2">
      <c r="A31" s="434"/>
      <c r="B31" s="202" t="s">
        <v>114</v>
      </c>
      <c r="C31" s="476"/>
      <c r="D31" s="194" t="s">
        <v>39</v>
      </c>
      <c r="E31" s="194" t="s">
        <v>13</v>
      </c>
      <c r="F31" s="194" t="s">
        <v>121</v>
      </c>
      <c r="G31" s="195">
        <v>244</v>
      </c>
      <c r="H31" s="196"/>
      <c r="I31" s="196"/>
      <c r="J31" s="196">
        <v>6</v>
      </c>
      <c r="K31" s="196">
        <v>0</v>
      </c>
      <c r="L31" s="196">
        <v>3</v>
      </c>
      <c r="M31" s="196">
        <v>3</v>
      </c>
      <c r="N31" s="196">
        <v>3</v>
      </c>
      <c r="O31" s="49">
        <f t="shared" ref="O31:O32" si="12">J31+I31+H31+K31+L31+M31+N31</f>
        <v>15</v>
      </c>
      <c r="P31" s="485"/>
    </row>
    <row r="32" spans="1:16" s="136" customFormat="1" ht="15" customHeight="1" x14ac:dyDescent="0.2">
      <c r="A32" s="323"/>
      <c r="B32" s="202" t="s">
        <v>43</v>
      </c>
      <c r="C32" s="476"/>
      <c r="D32" s="194" t="s">
        <v>39</v>
      </c>
      <c r="E32" s="194" t="s">
        <v>13</v>
      </c>
      <c r="F32" s="194" t="s">
        <v>187</v>
      </c>
      <c r="G32" s="195">
        <v>244</v>
      </c>
      <c r="H32" s="196"/>
      <c r="I32" s="196"/>
      <c r="J32" s="196"/>
      <c r="K32" s="196">
        <v>5.25</v>
      </c>
      <c r="L32" s="196"/>
      <c r="M32" s="196"/>
      <c r="N32" s="196"/>
      <c r="O32" s="49">
        <f t="shared" si="12"/>
        <v>5.25</v>
      </c>
      <c r="P32" s="328"/>
    </row>
    <row r="33" spans="1:17" s="136" customFormat="1" ht="20.25" customHeight="1" x14ac:dyDescent="0.2">
      <c r="A33" s="432" t="s">
        <v>101</v>
      </c>
      <c r="B33" s="441" t="s">
        <v>51</v>
      </c>
      <c r="C33" s="476"/>
      <c r="D33" s="326" t="s">
        <v>39</v>
      </c>
      <c r="E33" s="326" t="s">
        <v>13</v>
      </c>
      <c r="F33" s="198" t="s">
        <v>130</v>
      </c>
      <c r="G33" s="199">
        <v>244</v>
      </c>
      <c r="H33" s="200">
        <v>52.18</v>
      </c>
      <c r="I33" s="200">
        <v>50.26</v>
      </c>
      <c r="J33" s="200"/>
      <c r="K33" s="200"/>
      <c r="L33" s="200"/>
      <c r="M33" s="200"/>
      <c r="N33" s="200"/>
      <c r="O33" s="200">
        <f>J33+I33+H33+K33+L33+M33+N33</f>
        <v>102.44</v>
      </c>
      <c r="P33" s="427" t="s">
        <v>53</v>
      </c>
    </row>
    <row r="34" spans="1:17" s="136" customFormat="1" ht="20.25" customHeight="1" x14ac:dyDescent="0.2">
      <c r="A34" s="433"/>
      <c r="B34" s="442"/>
      <c r="C34" s="476"/>
      <c r="D34" s="326" t="s">
        <v>39</v>
      </c>
      <c r="E34" s="326" t="s">
        <v>13</v>
      </c>
      <c r="F34" s="198" t="s">
        <v>141</v>
      </c>
      <c r="G34" s="199">
        <v>244</v>
      </c>
      <c r="H34" s="200"/>
      <c r="I34" s="200"/>
      <c r="J34" s="200">
        <v>50.5</v>
      </c>
      <c r="K34" s="200">
        <v>55.9</v>
      </c>
      <c r="L34" s="200">
        <v>67.099999999999994</v>
      </c>
      <c r="M34" s="200"/>
      <c r="N34" s="200"/>
      <c r="O34" s="200">
        <f t="shared" ref="O34:O35" si="13">J34+I34+H34+K34+L34+M34+N34</f>
        <v>173.5</v>
      </c>
      <c r="P34" s="429"/>
    </row>
    <row r="35" spans="1:17" s="275" customFormat="1" ht="35.25" customHeight="1" x14ac:dyDescent="0.2">
      <c r="A35" s="208" t="s">
        <v>102</v>
      </c>
      <c r="B35" s="274" t="s">
        <v>163</v>
      </c>
      <c r="C35" s="476"/>
      <c r="D35" s="322" t="s">
        <v>39</v>
      </c>
      <c r="E35" s="329" t="s">
        <v>13</v>
      </c>
      <c r="F35" s="329" t="s">
        <v>160</v>
      </c>
      <c r="G35" s="210">
        <v>244</v>
      </c>
      <c r="H35" s="211"/>
      <c r="I35" s="197"/>
      <c r="J35" s="228">
        <v>60.14</v>
      </c>
      <c r="K35" s="197"/>
      <c r="L35" s="197"/>
      <c r="M35" s="197"/>
      <c r="N35" s="197"/>
      <c r="O35" s="200">
        <f t="shared" si="13"/>
        <v>60.14</v>
      </c>
      <c r="P35" s="288" t="s">
        <v>118</v>
      </c>
    </row>
    <row r="36" spans="1:17" s="136" customFormat="1" ht="18.600000000000001" customHeight="1" x14ac:dyDescent="0.2">
      <c r="A36" s="432" t="s">
        <v>103</v>
      </c>
      <c r="B36" s="257" t="s">
        <v>178</v>
      </c>
      <c r="C36" s="476"/>
      <c r="D36" s="422" t="s">
        <v>39</v>
      </c>
      <c r="E36" s="422" t="s">
        <v>13</v>
      </c>
      <c r="F36" s="45"/>
      <c r="G36" s="425">
        <v>244</v>
      </c>
      <c r="H36" s="47">
        <f>H37+H38</f>
        <v>0</v>
      </c>
      <c r="I36" s="47">
        <f t="shared" ref="I36:O36" si="14">I37+I38</f>
        <v>0</v>
      </c>
      <c r="J36" s="47">
        <f t="shared" si="14"/>
        <v>0</v>
      </c>
      <c r="K36" s="47">
        <f t="shared" si="14"/>
        <v>215.83</v>
      </c>
      <c r="L36" s="47">
        <f t="shared" si="14"/>
        <v>0</v>
      </c>
      <c r="M36" s="47">
        <f t="shared" si="14"/>
        <v>0</v>
      </c>
      <c r="N36" s="47">
        <f t="shared" ref="N36" si="15">N37+N38</f>
        <v>0</v>
      </c>
      <c r="O36" s="47">
        <f t="shared" si="14"/>
        <v>215.83</v>
      </c>
      <c r="P36" s="427" t="s">
        <v>191</v>
      </c>
      <c r="Q36" s="209"/>
    </row>
    <row r="37" spans="1:17" x14ac:dyDescent="0.2">
      <c r="A37" s="434"/>
      <c r="B37" s="430" t="s">
        <v>179</v>
      </c>
      <c r="C37" s="476"/>
      <c r="D37" s="423"/>
      <c r="E37" s="423"/>
      <c r="F37" s="258">
        <v>4910077410</v>
      </c>
      <c r="G37" s="361"/>
      <c r="H37" s="262"/>
      <c r="I37" s="262"/>
      <c r="J37" s="262"/>
      <c r="K37" s="262">
        <v>214.8</v>
      </c>
      <c r="L37" s="262"/>
      <c r="M37" s="262"/>
      <c r="N37" s="262"/>
      <c r="O37" s="263">
        <f>H37+I37+J37+K37+L37+M37+N37</f>
        <v>214.8</v>
      </c>
      <c r="P37" s="428"/>
    </row>
    <row r="38" spans="1:17" x14ac:dyDescent="0.2">
      <c r="A38" s="433"/>
      <c r="B38" s="431"/>
      <c r="C38" s="476"/>
      <c r="D38" s="424"/>
      <c r="E38" s="424"/>
      <c r="F38" s="260" t="s">
        <v>183</v>
      </c>
      <c r="G38" s="426"/>
      <c r="H38" s="264"/>
      <c r="I38" s="264"/>
      <c r="J38" s="264"/>
      <c r="K38" s="264">
        <v>1.03</v>
      </c>
      <c r="L38" s="264"/>
      <c r="M38" s="264"/>
      <c r="N38" s="264"/>
      <c r="O38" s="263">
        <f>H38+I38+J38+K38+L38+M38+N38</f>
        <v>1.03</v>
      </c>
      <c r="P38" s="429"/>
    </row>
    <row r="39" spans="1:17" x14ac:dyDescent="0.2">
      <c r="A39" s="410" t="s">
        <v>104</v>
      </c>
      <c r="B39" s="256" t="s">
        <v>180</v>
      </c>
      <c r="C39" s="476"/>
      <c r="D39" s="413" t="s">
        <v>39</v>
      </c>
      <c r="E39" s="413" t="s">
        <v>13</v>
      </c>
      <c r="F39" s="259"/>
      <c r="G39" s="413" t="s">
        <v>182</v>
      </c>
      <c r="H39" s="269">
        <f>H40+H41</f>
        <v>0</v>
      </c>
      <c r="I39" s="269">
        <f t="shared" ref="I39:O39" si="16">I40+I41</f>
        <v>0</v>
      </c>
      <c r="J39" s="269">
        <f t="shared" si="16"/>
        <v>0</v>
      </c>
      <c r="K39" s="269">
        <f t="shared" si="16"/>
        <v>246.1</v>
      </c>
      <c r="L39" s="269">
        <f t="shared" si="16"/>
        <v>0</v>
      </c>
      <c r="M39" s="269">
        <f t="shared" si="16"/>
        <v>0</v>
      </c>
      <c r="N39" s="269">
        <f t="shared" ref="N39" si="17">N40+N41</f>
        <v>0</v>
      </c>
      <c r="O39" s="269">
        <f t="shared" si="16"/>
        <v>246.1</v>
      </c>
      <c r="P39" s="416" t="s">
        <v>190</v>
      </c>
    </row>
    <row r="40" spans="1:17" x14ac:dyDescent="0.2">
      <c r="A40" s="411"/>
      <c r="B40" s="290" t="s">
        <v>181</v>
      </c>
      <c r="C40" s="476"/>
      <c r="D40" s="414"/>
      <c r="E40" s="414"/>
      <c r="F40" s="261" t="s">
        <v>184</v>
      </c>
      <c r="G40" s="414"/>
      <c r="H40" s="262"/>
      <c r="I40" s="262"/>
      <c r="J40" s="262"/>
      <c r="K40" s="262">
        <v>245.1</v>
      </c>
      <c r="L40" s="262"/>
      <c r="M40" s="262"/>
      <c r="N40" s="262"/>
      <c r="O40" s="263">
        <f>H40+I40+J40+K40+L40+M40+N40</f>
        <v>245.1</v>
      </c>
      <c r="P40" s="417"/>
    </row>
    <row r="41" spans="1:17" x14ac:dyDescent="0.2">
      <c r="A41" s="411"/>
      <c r="B41" s="258"/>
      <c r="C41" s="476"/>
      <c r="D41" s="414"/>
      <c r="E41" s="414"/>
      <c r="F41" s="265" t="s">
        <v>185</v>
      </c>
      <c r="G41" s="414"/>
      <c r="H41" s="266"/>
      <c r="I41" s="266"/>
      <c r="J41" s="266"/>
      <c r="K41" s="266">
        <v>1</v>
      </c>
      <c r="L41" s="266"/>
      <c r="M41" s="266"/>
      <c r="N41" s="266"/>
      <c r="O41" s="263">
        <f>H41+I41+J41+K41+L41+M41+N41</f>
        <v>1</v>
      </c>
      <c r="P41" s="417"/>
    </row>
    <row r="42" spans="1:17" ht="30" customHeight="1" x14ac:dyDescent="0.2">
      <c r="A42" s="267" t="s">
        <v>147</v>
      </c>
      <c r="B42" s="268" t="s">
        <v>186</v>
      </c>
      <c r="C42" s="476"/>
      <c r="D42" s="270" t="s">
        <v>39</v>
      </c>
      <c r="E42" s="270" t="s">
        <v>13</v>
      </c>
      <c r="F42" s="270" t="s">
        <v>187</v>
      </c>
      <c r="G42" s="270" t="s">
        <v>182</v>
      </c>
      <c r="H42" s="271"/>
      <c r="I42" s="271"/>
      <c r="J42" s="271"/>
      <c r="K42" s="270" t="s">
        <v>192</v>
      </c>
      <c r="L42" s="270" t="s">
        <v>192</v>
      </c>
      <c r="M42" s="270" t="s">
        <v>192</v>
      </c>
      <c r="N42" s="270" t="s">
        <v>192</v>
      </c>
      <c r="O42" s="272">
        <f>H42+I42+J42+K42+L42+M42+N42</f>
        <v>5.2</v>
      </c>
      <c r="P42" s="289" t="s">
        <v>118</v>
      </c>
    </row>
    <row r="43" spans="1:17" ht="30" customHeight="1" x14ac:dyDescent="0.2">
      <c r="A43" s="267" t="s">
        <v>148</v>
      </c>
      <c r="B43" s="268" t="s">
        <v>188</v>
      </c>
      <c r="C43" s="476"/>
      <c r="D43" s="270" t="s">
        <v>39</v>
      </c>
      <c r="E43" s="270" t="s">
        <v>13</v>
      </c>
      <c r="F43" s="270" t="s">
        <v>187</v>
      </c>
      <c r="G43" s="270" t="s">
        <v>182</v>
      </c>
      <c r="H43" s="271"/>
      <c r="I43" s="271"/>
      <c r="J43" s="271"/>
      <c r="K43" s="270">
        <v>26.04</v>
      </c>
      <c r="L43" s="271" t="s">
        <v>226</v>
      </c>
      <c r="M43" s="271"/>
      <c r="N43" s="271"/>
      <c r="O43" s="272">
        <f t="shared" ref="O43:O45" si="18">H43+I43+J43+K43+L43+M43+N43</f>
        <v>65.289999999999992</v>
      </c>
      <c r="P43" s="289" t="s">
        <v>189</v>
      </c>
    </row>
    <row r="44" spans="1:17" ht="30" customHeight="1" x14ac:dyDescent="0.2">
      <c r="A44" s="267" t="s">
        <v>149</v>
      </c>
      <c r="B44" s="268" t="s">
        <v>193</v>
      </c>
      <c r="C44" s="476"/>
      <c r="D44" s="270" t="s">
        <v>39</v>
      </c>
      <c r="E44" s="270" t="s">
        <v>13</v>
      </c>
      <c r="F44" s="270" t="s">
        <v>187</v>
      </c>
      <c r="G44" s="270" t="s">
        <v>182</v>
      </c>
      <c r="H44" s="271"/>
      <c r="I44" s="271"/>
      <c r="J44" s="271"/>
      <c r="K44" s="270" t="s">
        <v>194</v>
      </c>
      <c r="L44" s="334" t="s">
        <v>194</v>
      </c>
      <c r="M44" s="270" t="s">
        <v>194</v>
      </c>
      <c r="N44" s="270" t="s">
        <v>194</v>
      </c>
      <c r="O44" s="272">
        <f t="shared" si="18"/>
        <v>16</v>
      </c>
      <c r="P44" s="289" t="s">
        <v>189</v>
      </c>
    </row>
    <row r="45" spans="1:17" ht="30" customHeight="1" x14ac:dyDescent="0.2">
      <c r="A45" s="267" t="s">
        <v>154</v>
      </c>
      <c r="B45" s="268" t="s">
        <v>196</v>
      </c>
      <c r="C45" s="477"/>
      <c r="D45" s="270" t="s">
        <v>39</v>
      </c>
      <c r="E45" s="270" t="s">
        <v>13</v>
      </c>
      <c r="F45" s="270" t="s">
        <v>187</v>
      </c>
      <c r="G45" s="270" t="s">
        <v>182</v>
      </c>
      <c r="H45" s="271"/>
      <c r="I45" s="271"/>
      <c r="J45" s="271"/>
      <c r="K45" s="270" t="s">
        <v>195</v>
      </c>
      <c r="L45" s="271"/>
      <c r="M45" s="271"/>
      <c r="N45" s="271"/>
      <c r="O45" s="272">
        <f t="shared" si="18"/>
        <v>10.25</v>
      </c>
      <c r="P45" s="289" t="s">
        <v>189</v>
      </c>
    </row>
    <row r="46" spans="1:17" s="136" customFormat="1" ht="18.600000000000001" customHeight="1" x14ac:dyDescent="0.2">
      <c r="A46" s="419" t="s">
        <v>156</v>
      </c>
      <c r="B46" s="257" t="s">
        <v>227</v>
      </c>
      <c r="C46" s="335"/>
      <c r="D46" s="422" t="s">
        <v>39</v>
      </c>
      <c r="E46" s="422" t="s">
        <v>13</v>
      </c>
      <c r="F46" s="45"/>
      <c r="G46" s="425">
        <v>244</v>
      </c>
      <c r="H46" s="47">
        <f>H47+H48</f>
        <v>0</v>
      </c>
      <c r="I46" s="47">
        <f t="shared" ref="I46:O46" si="19">I47+I48</f>
        <v>0</v>
      </c>
      <c r="J46" s="47">
        <f t="shared" si="19"/>
        <v>0</v>
      </c>
      <c r="K46" s="47">
        <f t="shared" si="19"/>
        <v>0</v>
      </c>
      <c r="L46" s="47">
        <f t="shared" si="19"/>
        <v>330</v>
      </c>
      <c r="M46" s="47">
        <f t="shared" si="19"/>
        <v>0</v>
      </c>
      <c r="N46" s="47">
        <f t="shared" si="19"/>
        <v>0</v>
      </c>
      <c r="O46" s="47">
        <f t="shared" si="19"/>
        <v>330</v>
      </c>
      <c r="P46" s="427" t="s">
        <v>191</v>
      </c>
      <c r="Q46" s="209"/>
    </row>
    <row r="47" spans="1:17" x14ac:dyDescent="0.2">
      <c r="A47" s="420"/>
      <c r="B47" s="430" t="s">
        <v>179</v>
      </c>
      <c r="C47" s="335"/>
      <c r="D47" s="423"/>
      <c r="E47" s="423"/>
      <c r="F47" s="258">
        <v>4910077410</v>
      </c>
      <c r="G47" s="361"/>
      <c r="H47" s="262"/>
      <c r="I47" s="262"/>
      <c r="J47" s="262"/>
      <c r="K47" s="262"/>
      <c r="L47" s="262">
        <v>326.10000000000002</v>
      </c>
      <c r="M47" s="262"/>
      <c r="N47" s="262"/>
      <c r="O47" s="263">
        <f>H47+I47+J47+K47+L47+M47+N47</f>
        <v>326.10000000000002</v>
      </c>
      <c r="P47" s="428"/>
    </row>
    <row r="48" spans="1:17" x14ac:dyDescent="0.2">
      <c r="A48" s="421"/>
      <c r="B48" s="431"/>
      <c r="C48" s="335"/>
      <c r="D48" s="424"/>
      <c r="E48" s="424"/>
      <c r="F48" s="260" t="s">
        <v>183</v>
      </c>
      <c r="G48" s="426"/>
      <c r="H48" s="264"/>
      <c r="I48" s="264"/>
      <c r="J48" s="264"/>
      <c r="K48" s="264"/>
      <c r="L48" s="264">
        <v>3.9</v>
      </c>
      <c r="M48" s="264"/>
      <c r="N48" s="264"/>
      <c r="O48" s="263">
        <f>H48+I48+J48+K48+L48+M48+N48</f>
        <v>3.9</v>
      </c>
      <c r="P48" s="429"/>
    </row>
    <row r="49" spans="1:16" ht="31.5" x14ac:dyDescent="0.2">
      <c r="A49" s="410" t="s">
        <v>159</v>
      </c>
      <c r="B49" s="256" t="s">
        <v>228</v>
      </c>
      <c r="C49" s="335"/>
      <c r="D49" s="413" t="s">
        <v>39</v>
      </c>
      <c r="E49" s="413" t="s">
        <v>13</v>
      </c>
      <c r="F49" s="259"/>
      <c r="G49" s="413" t="s">
        <v>182</v>
      </c>
      <c r="H49" s="269">
        <f>H50+H51</f>
        <v>0</v>
      </c>
      <c r="I49" s="269">
        <f t="shared" ref="I49:O49" si="20">I50+I51</f>
        <v>0</v>
      </c>
      <c r="J49" s="269">
        <f t="shared" si="20"/>
        <v>0</v>
      </c>
      <c r="K49" s="269">
        <f t="shared" si="20"/>
        <v>0</v>
      </c>
      <c r="L49" s="269">
        <f t="shared" si="20"/>
        <v>190.51</v>
      </c>
      <c r="M49" s="269">
        <f t="shared" si="20"/>
        <v>0</v>
      </c>
      <c r="N49" s="269">
        <f t="shared" si="20"/>
        <v>0</v>
      </c>
      <c r="O49" s="269">
        <f t="shared" si="20"/>
        <v>190.51</v>
      </c>
      <c r="P49" s="416" t="s">
        <v>190</v>
      </c>
    </row>
    <row r="50" spans="1:16" x14ac:dyDescent="0.2">
      <c r="A50" s="411"/>
      <c r="B50" s="290" t="s">
        <v>229</v>
      </c>
      <c r="C50" s="335"/>
      <c r="D50" s="414"/>
      <c r="E50" s="414"/>
      <c r="F50" s="261" t="s">
        <v>184</v>
      </c>
      <c r="G50" s="414"/>
      <c r="H50" s="262"/>
      <c r="I50" s="262"/>
      <c r="J50" s="262"/>
      <c r="K50" s="262"/>
      <c r="L50" s="262">
        <v>185</v>
      </c>
      <c r="M50" s="262"/>
      <c r="N50" s="262"/>
      <c r="O50" s="263">
        <f>H50+I50+J50+K50+L50+M50+N50</f>
        <v>185</v>
      </c>
      <c r="P50" s="417"/>
    </row>
    <row r="51" spans="1:16" x14ac:dyDescent="0.2">
      <c r="A51" s="412"/>
      <c r="B51" s="336"/>
      <c r="C51" s="337"/>
      <c r="D51" s="415"/>
      <c r="E51" s="415"/>
      <c r="F51" s="338" t="s">
        <v>185</v>
      </c>
      <c r="G51" s="415"/>
      <c r="H51" s="264"/>
      <c r="I51" s="264"/>
      <c r="J51" s="264"/>
      <c r="K51" s="264"/>
      <c r="L51" s="264">
        <v>5.51</v>
      </c>
      <c r="M51" s="264"/>
      <c r="N51" s="264"/>
      <c r="O51" s="339">
        <f>H51+I51+J51+K51+L51+M51+N51</f>
        <v>5.51</v>
      </c>
      <c r="P51" s="418"/>
    </row>
  </sheetData>
  <mergeCells count="61">
    <mergeCell ref="P39:P41"/>
    <mergeCell ref="D39:D41"/>
    <mergeCell ref="E39:E41"/>
    <mergeCell ref="G36:G38"/>
    <mergeCell ref="G39:G41"/>
    <mergeCell ref="P36:P38"/>
    <mergeCell ref="P12:P16"/>
    <mergeCell ref="B37:B38"/>
    <mergeCell ref="D36:D38"/>
    <mergeCell ref="A17:A20"/>
    <mergeCell ref="P29:P31"/>
    <mergeCell ref="D17:D20"/>
    <mergeCell ref="E17:E20"/>
    <mergeCell ref="G17:G20"/>
    <mergeCell ref="F21:F28"/>
    <mergeCell ref="A7:P7"/>
    <mergeCell ref="B13:B14"/>
    <mergeCell ref="B15:B16"/>
    <mergeCell ref="G21:G28"/>
    <mergeCell ref="A8:O8"/>
    <mergeCell ref="E12:E16"/>
    <mergeCell ref="G12:G16"/>
    <mergeCell ref="B18:B19"/>
    <mergeCell ref="A10:G10"/>
    <mergeCell ref="A11:P11"/>
    <mergeCell ref="A12:A16"/>
    <mergeCell ref="D12:D16"/>
    <mergeCell ref="C12:C45"/>
    <mergeCell ref="A9:O9"/>
    <mergeCell ref="P33:P34"/>
    <mergeCell ref="P17:P28"/>
    <mergeCell ref="H5:O5"/>
    <mergeCell ref="G1:P1"/>
    <mergeCell ref="P5:P6"/>
    <mergeCell ref="E2:F2"/>
    <mergeCell ref="A3:P3"/>
    <mergeCell ref="A5:A6"/>
    <mergeCell ref="B5:B6"/>
    <mergeCell ref="C5:C6"/>
    <mergeCell ref="D5:G5"/>
    <mergeCell ref="G2:P2"/>
    <mergeCell ref="A39:A41"/>
    <mergeCell ref="A33:A34"/>
    <mergeCell ref="A29:A31"/>
    <mergeCell ref="E21:E28"/>
    <mergeCell ref="A21:A28"/>
    <mergeCell ref="D21:D28"/>
    <mergeCell ref="E36:E38"/>
    <mergeCell ref="B33:B34"/>
    <mergeCell ref="A36:A38"/>
    <mergeCell ref="A46:A48"/>
    <mergeCell ref="D46:D48"/>
    <mergeCell ref="E46:E48"/>
    <mergeCell ref="G46:G48"/>
    <mergeCell ref="P46:P48"/>
    <mergeCell ref="B47:B48"/>
    <mergeCell ref="A49:A51"/>
    <mergeCell ref="D49:D51"/>
    <mergeCell ref="E49:E51"/>
    <mergeCell ref="G49:G51"/>
    <mergeCell ref="P49:P51"/>
  </mergeCells>
  <phoneticPr fontId="9" type="noConversion"/>
  <printOptions horizontalCentered="1"/>
  <pageMargins left="0.78740157480314965" right="0.78740157480314965" top="0.98425196850393704" bottom="0.55118110236220474" header="0.51181102362204722" footer="0.51181102362204722"/>
  <pageSetup paperSize="9" scale="5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ML64"/>
  <sheetViews>
    <sheetView topLeftCell="A16" zoomScaleNormal="100" zoomScaleSheetLayoutView="71" workbookViewId="0">
      <selection activeCell="F6" sqref="F6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5" width="9.5703125" style="3" customWidth="1"/>
    <col min="16" max="16" width="9.85546875" style="3" customWidth="1"/>
    <col min="17" max="16384" width="8.85546875" style="135"/>
  </cols>
  <sheetData>
    <row r="1" spans="1:16" ht="62.25" customHeight="1" x14ac:dyDescent="0.25">
      <c r="E1" s="384" t="s">
        <v>235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67.5" customHeight="1" x14ac:dyDescent="0.25">
      <c r="E2" s="384" t="s">
        <v>221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32.25" customHeight="1" x14ac:dyDescent="0.2">
      <c r="A3" s="526" t="s">
        <v>24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</row>
    <row r="4" spans="1:16" ht="12" customHeight="1" thickBot="1" x14ac:dyDescent="0.25">
      <c r="E4" s="2"/>
      <c r="F4" s="1" t="s">
        <v>11</v>
      </c>
      <c r="G4" s="2"/>
    </row>
    <row r="5" spans="1:16" ht="21.75" customHeight="1" x14ac:dyDescent="0.2">
      <c r="A5" s="527" t="s">
        <v>12</v>
      </c>
      <c r="B5" s="529"/>
      <c r="C5" s="533" t="s">
        <v>0</v>
      </c>
      <c r="D5" s="529" t="s">
        <v>1</v>
      </c>
      <c r="E5" s="529"/>
      <c r="F5" s="529"/>
      <c r="G5" s="529"/>
      <c r="H5" s="529" t="s">
        <v>2</v>
      </c>
      <c r="I5" s="529"/>
      <c r="J5" s="529"/>
      <c r="K5" s="529"/>
      <c r="L5" s="529"/>
      <c r="M5" s="529"/>
      <c r="N5" s="529"/>
      <c r="O5" s="529"/>
      <c r="P5" s="531" t="s">
        <v>3</v>
      </c>
    </row>
    <row r="6" spans="1:16" ht="70.5" customHeight="1" x14ac:dyDescent="0.2">
      <c r="A6" s="528"/>
      <c r="B6" s="530"/>
      <c r="C6" s="534"/>
      <c r="D6" s="128" t="s">
        <v>4</v>
      </c>
      <c r="E6" s="128" t="s">
        <v>5</v>
      </c>
      <c r="F6" s="128" t="s">
        <v>6</v>
      </c>
      <c r="G6" s="128" t="s">
        <v>7</v>
      </c>
      <c r="H6" s="128" t="s">
        <v>8</v>
      </c>
      <c r="I6" s="128" t="s">
        <v>9</v>
      </c>
      <c r="J6" s="128" t="s">
        <v>10</v>
      </c>
      <c r="K6" s="128" t="s">
        <v>50</v>
      </c>
      <c r="L6" s="128" t="s">
        <v>113</v>
      </c>
      <c r="M6" s="128" t="s">
        <v>139</v>
      </c>
      <c r="N6" s="128" t="s">
        <v>197</v>
      </c>
      <c r="O6" s="128" t="s">
        <v>199</v>
      </c>
      <c r="P6" s="532"/>
    </row>
    <row r="7" spans="1:16" ht="21" customHeight="1" x14ac:dyDescent="0.2">
      <c r="A7" s="535" t="s">
        <v>110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7"/>
    </row>
    <row r="8" spans="1:16" ht="33.75" customHeight="1" x14ac:dyDescent="0.2">
      <c r="A8" s="538" t="s">
        <v>111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40"/>
      <c r="P8" s="293"/>
    </row>
    <row r="9" spans="1:16" ht="30.75" customHeight="1" x14ac:dyDescent="0.2">
      <c r="A9" s="541" t="s">
        <v>112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3"/>
      <c r="P9" s="294"/>
    </row>
    <row r="10" spans="1:16" s="136" customFormat="1" ht="21" customHeight="1" x14ac:dyDescent="0.2">
      <c r="A10" s="523"/>
      <c r="B10" s="524"/>
      <c r="C10" s="524"/>
      <c r="D10" s="524"/>
      <c r="E10" s="524"/>
      <c r="F10" s="524"/>
      <c r="G10" s="525"/>
      <c r="H10" s="24">
        <f>H12+H18+H20+H22+H26+H27+H24+H25+H26+H17+H19+H21+H23+H30</f>
        <v>281.39</v>
      </c>
      <c r="I10" s="24">
        <f t="shared" ref="I10:O10" si="0">I12+I18+I20+I22+I26+I27+I24+I25+I26+I17+I19+I21+I23+I30</f>
        <v>605.17200000000003</v>
      </c>
      <c r="J10" s="24">
        <f t="shared" si="0"/>
        <v>248.88</v>
      </c>
      <c r="K10" s="24">
        <f t="shared" si="0"/>
        <v>249.6</v>
      </c>
      <c r="L10" s="24">
        <f t="shared" si="0"/>
        <v>1407.97</v>
      </c>
      <c r="M10" s="24">
        <f t="shared" si="0"/>
        <v>102.80000000000001</v>
      </c>
      <c r="N10" s="24">
        <f t="shared" si="0"/>
        <v>105.30000000000001</v>
      </c>
      <c r="O10" s="24">
        <f t="shared" si="0"/>
        <v>3001.1120000000005</v>
      </c>
      <c r="P10" s="295"/>
    </row>
    <row r="11" spans="1:16" ht="20.25" customHeight="1" x14ac:dyDescent="0.2">
      <c r="A11" s="522" t="s">
        <v>14</v>
      </c>
      <c r="B11" s="450"/>
      <c r="C11" s="450"/>
      <c r="D11" s="450"/>
      <c r="E11" s="450"/>
      <c r="F11" s="130"/>
      <c r="G11" s="130"/>
      <c r="H11" s="131"/>
      <c r="I11" s="131"/>
      <c r="J11" s="131"/>
      <c r="K11" s="131"/>
      <c r="L11" s="131"/>
      <c r="M11" s="131"/>
      <c r="N11" s="131"/>
      <c r="O11" s="131"/>
      <c r="P11" s="296"/>
    </row>
    <row r="12" spans="1:16" ht="21" customHeight="1" x14ac:dyDescent="0.2">
      <c r="A12" s="492" t="s">
        <v>97</v>
      </c>
      <c r="B12" s="511" t="s">
        <v>177</v>
      </c>
      <c r="C12" s="505" t="s">
        <v>32</v>
      </c>
      <c r="D12" s="498" t="s">
        <v>39</v>
      </c>
      <c r="E12" s="498" t="s">
        <v>25</v>
      </c>
      <c r="F12" s="308" t="s">
        <v>136</v>
      </c>
      <c r="G12" s="25">
        <v>244</v>
      </c>
      <c r="H12" s="32">
        <f>H13+H14+H15+H16</f>
        <v>35.54</v>
      </c>
      <c r="I12" s="32">
        <f t="shared" ref="I12:M12" si="1">I13+I14+I15+I16</f>
        <v>84.084000000000003</v>
      </c>
      <c r="J12" s="32">
        <f t="shared" si="1"/>
        <v>0</v>
      </c>
      <c r="K12" s="32">
        <f t="shared" si="1"/>
        <v>139.59</v>
      </c>
      <c r="L12" s="32">
        <f t="shared" si="1"/>
        <v>177</v>
      </c>
      <c r="M12" s="32">
        <f t="shared" si="1"/>
        <v>0</v>
      </c>
      <c r="N12" s="32">
        <f t="shared" ref="N12" si="2">N13+N14+N15+N16</f>
        <v>0</v>
      </c>
      <c r="O12" s="32">
        <f>O13+O14+O15+O16</f>
        <v>436.21400000000006</v>
      </c>
      <c r="P12" s="501" t="s">
        <v>66</v>
      </c>
    </row>
    <row r="13" spans="1:16" ht="21" customHeight="1" x14ac:dyDescent="0.2">
      <c r="A13" s="493"/>
      <c r="B13" s="512"/>
      <c r="C13" s="506"/>
      <c r="D13" s="499"/>
      <c r="E13" s="499"/>
      <c r="F13" s="33" t="s">
        <v>131</v>
      </c>
      <c r="G13" s="34">
        <v>244</v>
      </c>
      <c r="H13" s="35">
        <v>35.5</v>
      </c>
      <c r="I13" s="35">
        <v>84</v>
      </c>
      <c r="J13" s="35"/>
      <c r="K13" s="35"/>
      <c r="L13" s="35"/>
      <c r="M13" s="35"/>
      <c r="N13" s="35"/>
      <c r="O13" s="35">
        <f>H13+I13+J13+K13+L13+M13+N13</f>
        <v>119.5</v>
      </c>
      <c r="P13" s="502"/>
    </row>
    <row r="14" spans="1:16" ht="21" customHeight="1" x14ac:dyDescent="0.2">
      <c r="A14" s="493"/>
      <c r="B14" s="512"/>
      <c r="C14" s="506"/>
      <c r="D14" s="504"/>
      <c r="E14" s="504"/>
      <c r="F14" s="36" t="s">
        <v>132</v>
      </c>
      <c r="G14" s="37">
        <v>244</v>
      </c>
      <c r="H14" s="38">
        <v>0.04</v>
      </c>
      <c r="I14" s="38">
        <f>0.05+0.034</f>
        <v>8.4000000000000005E-2</v>
      </c>
      <c r="J14" s="38"/>
      <c r="K14" s="38"/>
      <c r="L14" s="38"/>
      <c r="M14" s="38"/>
      <c r="N14" s="38"/>
      <c r="O14" s="35">
        <f t="shared" ref="O14:O29" si="3">H14+I14+J14+K14+L14+M14+N14</f>
        <v>0.124</v>
      </c>
      <c r="P14" s="502"/>
    </row>
    <row r="15" spans="1:16" ht="21" customHeight="1" x14ac:dyDescent="0.2">
      <c r="A15" s="493"/>
      <c r="B15" s="512"/>
      <c r="C15" s="506"/>
      <c r="D15" s="229"/>
      <c r="E15" s="229"/>
      <c r="F15" s="33" t="s">
        <v>164</v>
      </c>
      <c r="G15" s="34">
        <v>244</v>
      </c>
      <c r="H15" s="35"/>
      <c r="I15" s="35"/>
      <c r="J15" s="35"/>
      <c r="K15" s="35">
        <v>138.12</v>
      </c>
      <c r="L15" s="35">
        <v>174.85</v>
      </c>
      <c r="M15" s="35"/>
      <c r="N15" s="35"/>
      <c r="O15" s="35">
        <f t="shared" si="3"/>
        <v>312.97000000000003</v>
      </c>
      <c r="P15" s="502"/>
    </row>
    <row r="16" spans="1:16" ht="21" customHeight="1" x14ac:dyDescent="0.2">
      <c r="A16" s="510"/>
      <c r="B16" s="513"/>
      <c r="C16" s="506"/>
      <c r="D16" s="229"/>
      <c r="E16" s="229"/>
      <c r="F16" s="36" t="s">
        <v>165</v>
      </c>
      <c r="G16" s="37">
        <v>244</v>
      </c>
      <c r="H16" s="38"/>
      <c r="I16" s="38"/>
      <c r="J16" s="38"/>
      <c r="K16" s="38">
        <v>1.47</v>
      </c>
      <c r="L16" s="38">
        <v>2.15</v>
      </c>
      <c r="M16" s="38"/>
      <c r="N16" s="38"/>
      <c r="O16" s="35">
        <f t="shared" si="3"/>
        <v>3.62</v>
      </c>
      <c r="P16" s="502"/>
    </row>
    <row r="17" spans="1:350" ht="20.25" customHeight="1" x14ac:dyDescent="0.2">
      <c r="A17" s="516" t="s">
        <v>98</v>
      </c>
      <c r="B17" s="518" t="s">
        <v>33</v>
      </c>
      <c r="C17" s="506"/>
      <c r="D17" s="508" t="s">
        <v>39</v>
      </c>
      <c r="E17" s="508" t="s">
        <v>26</v>
      </c>
      <c r="F17" s="310" t="s">
        <v>133</v>
      </c>
      <c r="G17" s="190">
        <v>244</v>
      </c>
      <c r="H17" s="191">
        <f>85.95-50</f>
        <v>35.950000000000003</v>
      </c>
      <c r="I17" s="191">
        <v>73.27</v>
      </c>
      <c r="J17" s="192"/>
      <c r="K17" s="192"/>
      <c r="L17" s="192"/>
      <c r="M17" s="192"/>
      <c r="N17" s="192"/>
      <c r="O17" s="191">
        <f t="shared" si="3"/>
        <v>109.22</v>
      </c>
      <c r="P17" s="502"/>
    </row>
    <row r="18" spans="1:350" ht="20.25" customHeight="1" x14ac:dyDescent="0.2">
      <c r="A18" s="517"/>
      <c r="B18" s="519"/>
      <c r="C18" s="506"/>
      <c r="D18" s="509"/>
      <c r="E18" s="509"/>
      <c r="F18" s="312" t="s">
        <v>122</v>
      </c>
      <c r="G18" s="309">
        <v>244</v>
      </c>
      <c r="H18" s="189"/>
      <c r="I18" s="189"/>
      <c r="J18" s="189">
        <v>23.8</v>
      </c>
      <c r="K18" s="189">
        <v>89.49</v>
      </c>
      <c r="L18" s="189">
        <v>50.62</v>
      </c>
      <c r="M18" s="189">
        <v>63.2</v>
      </c>
      <c r="N18" s="189">
        <v>63.2</v>
      </c>
      <c r="O18" s="189">
        <f t="shared" si="3"/>
        <v>290.31</v>
      </c>
      <c r="P18" s="502"/>
    </row>
    <row r="19" spans="1:350" ht="20.25" customHeight="1" x14ac:dyDescent="0.2">
      <c r="A19" s="492" t="s">
        <v>99</v>
      </c>
      <c r="B19" s="514" t="s">
        <v>34</v>
      </c>
      <c r="C19" s="506"/>
      <c r="D19" s="508" t="s">
        <v>39</v>
      </c>
      <c r="E19" s="508" t="s">
        <v>25</v>
      </c>
      <c r="F19" s="310" t="s">
        <v>133</v>
      </c>
      <c r="G19" s="190">
        <v>244</v>
      </c>
      <c r="H19" s="191">
        <f>50+50+99.9-20</f>
        <v>179.9</v>
      </c>
      <c r="I19" s="191"/>
      <c r="J19" s="191"/>
      <c r="K19" s="191"/>
      <c r="L19" s="191"/>
      <c r="M19" s="191"/>
      <c r="N19" s="191"/>
      <c r="O19" s="191">
        <f t="shared" si="3"/>
        <v>179.9</v>
      </c>
      <c r="P19" s="502"/>
    </row>
    <row r="20" spans="1:350" ht="20.25" customHeight="1" x14ac:dyDescent="0.2">
      <c r="A20" s="510"/>
      <c r="B20" s="515"/>
      <c r="C20" s="506"/>
      <c r="D20" s="509"/>
      <c r="E20" s="509"/>
      <c r="F20" s="312" t="s">
        <v>122</v>
      </c>
      <c r="G20" s="309">
        <v>244</v>
      </c>
      <c r="H20" s="189"/>
      <c r="I20" s="189"/>
      <c r="J20" s="189">
        <v>90</v>
      </c>
      <c r="K20" s="189"/>
      <c r="L20" s="189">
        <v>13.9</v>
      </c>
      <c r="M20" s="189">
        <v>24.6</v>
      </c>
      <c r="N20" s="189">
        <v>27.1</v>
      </c>
      <c r="O20" s="189">
        <f t="shared" si="3"/>
        <v>155.6</v>
      </c>
      <c r="P20" s="502"/>
    </row>
    <row r="21" spans="1:350" ht="20.25" customHeight="1" x14ac:dyDescent="0.2">
      <c r="A21" s="492" t="s">
        <v>100</v>
      </c>
      <c r="B21" s="514" t="s">
        <v>58</v>
      </c>
      <c r="C21" s="506"/>
      <c r="D21" s="508" t="s">
        <v>39</v>
      </c>
      <c r="E21" s="508" t="s">
        <v>25</v>
      </c>
      <c r="F21" s="310" t="s">
        <v>133</v>
      </c>
      <c r="G21" s="190">
        <v>244</v>
      </c>
      <c r="H21" s="191">
        <v>7</v>
      </c>
      <c r="I21" s="191"/>
      <c r="J21" s="191"/>
      <c r="K21" s="191"/>
      <c r="L21" s="191"/>
      <c r="M21" s="191"/>
      <c r="N21" s="191"/>
      <c r="O21" s="191">
        <f t="shared" si="3"/>
        <v>7</v>
      </c>
      <c r="P21" s="502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</row>
    <row r="22" spans="1:350" ht="20.25" customHeight="1" x14ac:dyDescent="0.2">
      <c r="A22" s="510"/>
      <c r="B22" s="515"/>
      <c r="C22" s="506"/>
      <c r="D22" s="509"/>
      <c r="E22" s="509"/>
      <c r="F22" s="312" t="s">
        <v>122</v>
      </c>
      <c r="G22" s="309">
        <v>244</v>
      </c>
      <c r="H22" s="189"/>
      <c r="I22" s="189"/>
      <c r="J22" s="189">
        <v>21.45</v>
      </c>
      <c r="K22" s="189">
        <v>20.52</v>
      </c>
      <c r="L22" s="189">
        <v>5</v>
      </c>
      <c r="M22" s="189">
        <v>5</v>
      </c>
      <c r="N22" s="189">
        <v>5</v>
      </c>
      <c r="O22" s="189">
        <f t="shared" si="3"/>
        <v>56.97</v>
      </c>
      <c r="P22" s="502"/>
      <c r="LH22" s="146"/>
      <c r="LI22" s="146"/>
      <c r="LJ22" s="146"/>
      <c r="LK22" s="146"/>
      <c r="LL22" s="146"/>
      <c r="LM22" s="146"/>
      <c r="LN22" s="146"/>
      <c r="LO22" s="146"/>
      <c r="LP22" s="146"/>
      <c r="LQ22" s="146"/>
      <c r="LR22" s="146"/>
      <c r="LS22" s="146"/>
      <c r="LT22" s="146"/>
      <c r="LU22" s="146"/>
      <c r="LV22" s="146"/>
      <c r="LW22" s="146"/>
      <c r="LX22" s="146"/>
      <c r="LY22" s="146"/>
      <c r="LZ22" s="146"/>
      <c r="MA22" s="146"/>
      <c r="MB22" s="146"/>
      <c r="MC22" s="146"/>
      <c r="MD22" s="146"/>
      <c r="ME22" s="146"/>
      <c r="MF22" s="146"/>
      <c r="MG22" s="146"/>
      <c r="MH22" s="146"/>
      <c r="MI22" s="146"/>
      <c r="MJ22" s="146"/>
      <c r="MK22" s="146"/>
      <c r="ML22" s="146"/>
    </row>
    <row r="23" spans="1:350" ht="20.25" customHeight="1" x14ac:dyDescent="0.2">
      <c r="A23" s="492" t="s">
        <v>101</v>
      </c>
      <c r="B23" s="520" t="s">
        <v>59</v>
      </c>
      <c r="C23" s="506"/>
      <c r="D23" s="508" t="s">
        <v>39</v>
      </c>
      <c r="E23" s="508" t="s">
        <v>25</v>
      </c>
      <c r="F23" s="310" t="s">
        <v>133</v>
      </c>
      <c r="G23" s="190">
        <v>244</v>
      </c>
      <c r="H23" s="191">
        <v>16</v>
      </c>
      <c r="I23" s="191"/>
      <c r="J23" s="191"/>
      <c r="K23" s="191"/>
      <c r="L23" s="191"/>
      <c r="M23" s="191"/>
      <c r="N23" s="191"/>
      <c r="O23" s="191">
        <f t="shared" si="3"/>
        <v>16</v>
      </c>
      <c r="P23" s="502"/>
      <c r="JU23" s="146"/>
      <c r="JV23" s="146"/>
      <c r="JW23" s="146"/>
      <c r="JX23" s="146"/>
      <c r="JY23" s="146"/>
      <c r="JZ23" s="146"/>
      <c r="KA23" s="146"/>
      <c r="KB23" s="146"/>
      <c r="KC23" s="146"/>
      <c r="KD23" s="146"/>
      <c r="KE23" s="146"/>
      <c r="KF23" s="146"/>
      <c r="KG23" s="146"/>
      <c r="KH23" s="146"/>
      <c r="KI23" s="146"/>
      <c r="KJ23" s="146"/>
      <c r="KK23" s="146"/>
      <c r="KL23" s="146"/>
      <c r="KM23" s="146"/>
      <c r="KN23" s="146"/>
      <c r="KO23" s="146"/>
      <c r="KP23" s="146"/>
      <c r="KQ23" s="146"/>
      <c r="KR23" s="146"/>
      <c r="KS23" s="146"/>
      <c r="KT23" s="146"/>
      <c r="KU23" s="146"/>
      <c r="KV23" s="146"/>
      <c r="KW23" s="146"/>
      <c r="KX23" s="146"/>
      <c r="KY23" s="146"/>
      <c r="KZ23" s="146"/>
      <c r="LA23" s="146"/>
      <c r="LB23" s="146"/>
      <c r="LC23" s="146"/>
      <c r="LD23" s="146"/>
      <c r="LE23" s="146"/>
      <c r="LF23" s="146"/>
      <c r="LG23" s="146"/>
      <c r="LH23" s="146"/>
      <c r="LI23" s="146"/>
      <c r="LJ23" s="146"/>
      <c r="LK23" s="146"/>
      <c r="LL23" s="146"/>
      <c r="LM23" s="146"/>
      <c r="LN23" s="146"/>
      <c r="LO23" s="146"/>
      <c r="LP23" s="146"/>
      <c r="LQ23" s="146"/>
      <c r="LR23" s="146"/>
      <c r="LS23" s="146"/>
      <c r="LT23" s="146"/>
      <c r="LU23" s="146"/>
      <c r="LV23" s="146"/>
      <c r="LW23" s="146"/>
      <c r="LX23" s="146"/>
      <c r="LY23" s="146"/>
      <c r="LZ23" s="146"/>
      <c r="MA23" s="146"/>
      <c r="MB23" s="146"/>
      <c r="MC23" s="146"/>
      <c r="MD23" s="146"/>
      <c r="ME23" s="146"/>
      <c r="MF23" s="146"/>
      <c r="MG23" s="146"/>
      <c r="MH23" s="146"/>
      <c r="MI23" s="146"/>
      <c r="MJ23" s="146"/>
      <c r="MK23" s="146"/>
      <c r="ML23" s="146"/>
    </row>
    <row r="24" spans="1:350" ht="20.25" customHeight="1" x14ac:dyDescent="0.2">
      <c r="A24" s="510"/>
      <c r="B24" s="520"/>
      <c r="C24" s="506"/>
      <c r="D24" s="509"/>
      <c r="E24" s="509"/>
      <c r="F24" s="312" t="s">
        <v>122</v>
      </c>
      <c r="G24" s="309">
        <v>244</v>
      </c>
      <c r="H24" s="189"/>
      <c r="I24" s="189"/>
      <c r="J24" s="189"/>
      <c r="K24" s="189"/>
      <c r="L24" s="189">
        <v>10</v>
      </c>
      <c r="M24" s="189">
        <v>10</v>
      </c>
      <c r="N24" s="189">
        <v>10</v>
      </c>
      <c r="O24" s="189">
        <f t="shared" si="3"/>
        <v>30</v>
      </c>
      <c r="P24" s="502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</row>
    <row r="25" spans="1:350" ht="30.75" customHeight="1" x14ac:dyDescent="0.2">
      <c r="A25" s="297" t="s">
        <v>102</v>
      </c>
      <c r="B25" s="193" t="s">
        <v>65</v>
      </c>
      <c r="C25" s="506"/>
      <c r="D25" s="28" t="s">
        <v>39</v>
      </c>
      <c r="E25" s="28" t="s">
        <v>25</v>
      </c>
      <c r="F25" s="28" t="s">
        <v>122</v>
      </c>
      <c r="G25" s="29">
        <v>244</v>
      </c>
      <c r="H25" s="30">
        <v>7</v>
      </c>
      <c r="I25" s="30"/>
      <c r="J25" s="30"/>
      <c r="K25" s="30"/>
      <c r="L25" s="30"/>
      <c r="M25" s="30"/>
      <c r="N25" s="30"/>
      <c r="O25" s="30">
        <f t="shared" si="3"/>
        <v>7</v>
      </c>
      <c r="P25" s="502"/>
      <c r="Q25" s="141"/>
      <c r="R25" s="214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IX25" s="146"/>
      <c r="IY25" s="146"/>
      <c r="IZ25" s="146"/>
      <c r="JA25" s="146"/>
      <c r="JB25" s="146"/>
      <c r="JC25" s="146"/>
      <c r="JD25" s="146"/>
      <c r="JE25" s="146"/>
      <c r="JF25" s="146"/>
      <c r="JG25" s="146"/>
      <c r="JH25" s="146"/>
      <c r="JI25" s="146"/>
      <c r="JJ25" s="146"/>
      <c r="JK25" s="146"/>
      <c r="JL25" s="146"/>
      <c r="JM25" s="146"/>
      <c r="JN25" s="146"/>
      <c r="JO25" s="146"/>
      <c r="JP25" s="146"/>
      <c r="JQ25" s="146"/>
      <c r="JR25" s="146"/>
      <c r="JS25" s="146"/>
      <c r="JT25" s="146"/>
      <c r="JU25" s="146"/>
      <c r="JV25" s="146"/>
      <c r="JW25" s="146"/>
      <c r="JX25" s="146"/>
      <c r="JY25" s="146"/>
      <c r="JZ25" s="146"/>
      <c r="KA25" s="146"/>
      <c r="KB25" s="146"/>
      <c r="KC25" s="146"/>
      <c r="KD25" s="146"/>
      <c r="KE25" s="146"/>
      <c r="KF25" s="146"/>
      <c r="KG25" s="146"/>
      <c r="KH25" s="146"/>
      <c r="KI25" s="146"/>
      <c r="KJ25" s="146"/>
      <c r="KK25" s="146"/>
      <c r="KL25" s="146"/>
      <c r="KM25" s="146"/>
      <c r="KN25" s="146"/>
      <c r="KO25" s="146"/>
      <c r="KP25" s="146"/>
      <c r="KQ25" s="146"/>
      <c r="KR25" s="146"/>
      <c r="KS25" s="146"/>
      <c r="KT25" s="146"/>
      <c r="KU25" s="146"/>
      <c r="KV25" s="146"/>
      <c r="KW25" s="146"/>
      <c r="KX25" s="146"/>
      <c r="KY25" s="146"/>
      <c r="KZ25" s="146"/>
      <c r="LA25" s="146"/>
      <c r="LB25" s="146"/>
      <c r="LC25" s="146"/>
      <c r="LD25" s="146"/>
      <c r="LE25" s="146"/>
      <c r="LF25" s="146"/>
      <c r="LG25" s="146"/>
      <c r="LH25" s="146"/>
      <c r="LI25" s="146"/>
      <c r="LJ25" s="146"/>
      <c r="LK25" s="146"/>
      <c r="LL25" s="146"/>
      <c r="LM25" s="146"/>
      <c r="LN25" s="146"/>
      <c r="LO25" s="146"/>
      <c r="LP25" s="146"/>
      <c r="LQ25" s="146"/>
      <c r="LR25" s="146"/>
      <c r="LS25" s="146"/>
      <c r="LT25" s="146"/>
      <c r="LU25" s="146"/>
      <c r="LV25" s="146"/>
      <c r="LW25" s="146"/>
      <c r="LX25" s="146"/>
      <c r="LY25" s="146"/>
      <c r="LZ25" s="146"/>
      <c r="MA25" s="146"/>
      <c r="MB25" s="146"/>
      <c r="MC25" s="146"/>
      <c r="MD25" s="146"/>
      <c r="ME25" s="146"/>
      <c r="MF25" s="146"/>
      <c r="MG25" s="146"/>
      <c r="MH25" s="146"/>
      <c r="MI25" s="146"/>
      <c r="MJ25" s="146"/>
      <c r="MK25" s="146"/>
      <c r="ML25" s="146"/>
    </row>
    <row r="26" spans="1:350" ht="20.25" customHeight="1" x14ac:dyDescent="0.2">
      <c r="A26" s="297" t="s">
        <v>103</v>
      </c>
      <c r="B26" s="31" t="s">
        <v>27</v>
      </c>
      <c r="C26" s="506"/>
      <c r="D26" s="28" t="s">
        <v>39</v>
      </c>
      <c r="E26" s="28" t="s">
        <v>25</v>
      </c>
      <c r="F26" s="28" t="s">
        <v>122</v>
      </c>
      <c r="G26" s="29">
        <v>244</v>
      </c>
      <c r="H26" s="30"/>
      <c r="I26" s="30"/>
      <c r="J26" s="30"/>
      <c r="K26" s="30"/>
      <c r="L26" s="30"/>
      <c r="M26" s="30"/>
      <c r="N26" s="30"/>
      <c r="O26" s="30">
        <f t="shared" si="3"/>
        <v>0</v>
      </c>
      <c r="P26" s="502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IX26" s="146"/>
      <c r="IY26" s="146"/>
      <c r="IZ26" s="146"/>
      <c r="JA26" s="146"/>
      <c r="JB26" s="146"/>
      <c r="JC26" s="146"/>
      <c r="JD26" s="146"/>
      <c r="JE26" s="146"/>
      <c r="JF26" s="146"/>
      <c r="JG26" s="146"/>
      <c r="JH26" s="146"/>
      <c r="JI26" s="146"/>
      <c r="JJ26" s="146"/>
      <c r="JK26" s="146"/>
      <c r="JL26" s="146"/>
      <c r="JM26" s="146"/>
      <c r="JN26" s="146"/>
      <c r="JO26" s="146"/>
      <c r="JP26" s="146"/>
      <c r="JQ26" s="146"/>
      <c r="JR26" s="146"/>
      <c r="JS26" s="146"/>
      <c r="JT26" s="146"/>
      <c r="JU26" s="146"/>
      <c r="JV26" s="146"/>
      <c r="JW26" s="146"/>
      <c r="JX26" s="146"/>
      <c r="JY26" s="146"/>
      <c r="JZ26" s="146"/>
      <c r="KA26" s="146"/>
      <c r="KB26" s="146"/>
      <c r="KC26" s="146"/>
      <c r="KD26" s="146"/>
      <c r="KE26" s="146"/>
      <c r="KF26" s="146"/>
      <c r="KG26" s="146"/>
      <c r="KH26" s="146"/>
      <c r="KI26" s="146"/>
      <c r="KJ26" s="146"/>
      <c r="KK26" s="146"/>
      <c r="KL26" s="146"/>
      <c r="KM26" s="146"/>
      <c r="KN26" s="146"/>
      <c r="KO26" s="146"/>
      <c r="KP26" s="146"/>
      <c r="KQ26" s="146"/>
      <c r="KR26" s="146"/>
      <c r="KS26" s="146"/>
      <c r="KT26" s="146"/>
      <c r="KU26" s="146"/>
      <c r="KV26" s="146"/>
      <c r="KW26" s="146"/>
      <c r="KX26" s="146"/>
      <c r="KY26" s="146"/>
      <c r="KZ26" s="146"/>
      <c r="LA26" s="146"/>
      <c r="LB26" s="146"/>
      <c r="LC26" s="146"/>
      <c r="LD26" s="146"/>
      <c r="LE26" s="146"/>
      <c r="LF26" s="146"/>
      <c r="LG26" s="146"/>
      <c r="LH26" s="146"/>
      <c r="LI26" s="146"/>
      <c r="LJ26" s="146"/>
      <c r="LK26" s="146"/>
      <c r="LL26" s="146"/>
      <c r="LM26" s="146"/>
      <c r="LN26" s="146"/>
      <c r="LO26" s="146"/>
      <c r="LP26" s="146"/>
      <c r="LQ26" s="146"/>
      <c r="LR26" s="146"/>
      <c r="LS26" s="146"/>
      <c r="LT26" s="146"/>
      <c r="LU26" s="146"/>
      <c r="LV26" s="146"/>
      <c r="LW26" s="146"/>
      <c r="LX26" s="146"/>
      <c r="LY26" s="146"/>
      <c r="LZ26" s="146"/>
      <c r="MA26" s="146"/>
      <c r="MB26" s="146"/>
      <c r="MC26" s="146"/>
      <c r="MD26" s="146"/>
      <c r="ME26" s="146"/>
      <c r="MF26" s="146"/>
      <c r="MG26" s="146"/>
      <c r="MH26" s="146"/>
      <c r="MI26" s="146"/>
      <c r="MJ26" s="146"/>
      <c r="MK26" s="146"/>
      <c r="ML26" s="146"/>
    </row>
    <row r="27" spans="1:350" ht="20.25" customHeight="1" x14ac:dyDescent="0.2">
      <c r="A27" s="492" t="s">
        <v>104</v>
      </c>
      <c r="B27" s="495" t="s">
        <v>96</v>
      </c>
      <c r="C27" s="506"/>
      <c r="D27" s="498" t="s">
        <v>39</v>
      </c>
      <c r="E27" s="498" t="s">
        <v>25</v>
      </c>
      <c r="F27" s="308" t="s">
        <v>136</v>
      </c>
      <c r="G27" s="25">
        <v>244</v>
      </c>
      <c r="H27" s="32">
        <f>H28+H29</f>
        <v>0</v>
      </c>
      <c r="I27" s="32">
        <f>I28+I29</f>
        <v>447.81800000000004</v>
      </c>
      <c r="J27" s="32">
        <f>J28+J29</f>
        <v>113.63</v>
      </c>
      <c r="K27" s="32">
        <f>K28+K29</f>
        <v>0</v>
      </c>
      <c r="L27" s="32">
        <v>0</v>
      </c>
      <c r="M27" s="32">
        <v>0</v>
      </c>
      <c r="N27" s="32">
        <v>0</v>
      </c>
      <c r="O27" s="32">
        <f t="shared" si="3"/>
        <v>561.44800000000009</v>
      </c>
      <c r="P27" s="502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IQ27" s="146"/>
      <c r="IX27" s="146"/>
      <c r="IY27" s="146"/>
      <c r="IZ27" s="146"/>
      <c r="JA27" s="146"/>
      <c r="JB27" s="146"/>
      <c r="JC27" s="146"/>
      <c r="JD27" s="146"/>
      <c r="JE27" s="146"/>
      <c r="JF27" s="146"/>
      <c r="JG27" s="146"/>
      <c r="JH27" s="146"/>
      <c r="JI27" s="146"/>
      <c r="JJ27" s="146"/>
      <c r="JK27" s="146"/>
      <c r="JL27" s="146"/>
      <c r="JM27" s="146"/>
      <c r="JN27" s="146"/>
      <c r="JO27" s="146"/>
      <c r="JP27" s="146"/>
      <c r="JQ27" s="146"/>
      <c r="JR27" s="146"/>
      <c r="JS27" s="146"/>
      <c r="JT27" s="146"/>
      <c r="JU27" s="146"/>
      <c r="JV27" s="146"/>
      <c r="JW27" s="146"/>
      <c r="JX27" s="146"/>
      <c r="JY27" s="146"/>
      <c r="JZ27" s="146"/>
      <c r="KA27" s="146"/>
      <c r="KB27" s="146"/>
      <c r="KC27" s="146"/>
      <c r="KD27" s="146"/>
      <c r="KE27" s="146"/>
      <c r="KF27" s="146"/>
      <c r="KG27" s="146"/>
      <c r="KH27" s="146"/>
      <c r="KI27" s="146"/>
      <c r="KJ27" s="146"/>
      <c r="KK27" s="146"/>
      <c r="KL27" s="146"/>
      <c r="KM27" s="146"/>
      <c r="KN27" s="146"/>
      <c r="KO27" s="146"/>
      <c r="KP27" s="146"/>
      <c r="KQ27" s="146"/>
      <c r="KR27" s="146"/>
      <c r="KS27" s="146"/>
      <c r="KT27" s="146"/>
      <c r="KU27" s="146"/>
      <c r="KV27" s="146"/>
      <c r="KW27" s="146"/>
      <c r="KX27" s="146"/>
      <c r="KY27" s="146"/>
      <c r="KZ27" s="146"/>
      <c r="LA27" s="146"/>
      <c r="LB27" s="146"/>
      <c r="LC27" s="146"/>
      <c r="LD27" s="146"/>
      <c r="LE27" s="146"/>
      <c r="LF27" s="146"/>
      <c r="LG27" s="146"/>
      <c r="LH27" s="146"/>
      <c r="LI27" s="146"/>
      <c r="LJ27" s="146"/>
      <c r="LK27" s="146"/>
      <c r="LL27" s="146"/>
      <c r="LM27" s="146"/>
      <c r="LN27" s="146"/>
      <c r="LO27" s="146"/>
      <c r="LP27" s="146"/>
      <c r="LQ27" s="146"/>
      <c r="LR27" s="146"/>
      <c r="LS27" s="146"/>
      <c r="LT27" s="146"/>
      <c r="LU27" s="146"/>
      <c r="LV27" s="146"/>
      <c r="LW27" s="146"/>
      <c r="LX27" s="146"/>
      <c r="LY27" s="146"/>
      <c r="LZ27" s="146"/>
      <c r="MA27" s="146"/>
      <c r="MB27" s="146"/>
      <c r="MC27" s="146"/>
      <c r="MD27" s="146"/>
      <c r="ME27" s="146"/>
      <c r="MF27" s="146"/>
      <c r="MG27" s="146"/>
      <c r="MH27" s="146"/>
      <c r="MI27" s="146"/>
      <c r="MJ27" s="146"/>
      <c r="MK27" s="146"/>
      <c r="ML27" s="146"/>
    </row>
    <row r="28" spans="1:350" s="21" customFormat="1" ht="20.25" customHeight="1" x14ac:dyDescent="0.2">
      <c r="A28" s="493"/>
      <c r="B28" s="496"/>
      <c r="C28" s="506"/>
      <c r="D28" s="499"/>
      <c r="E28" s="499"/>
      <c r="F28" s="33" t="s">
        <v>134</v>
      </c>
      <c r="G28" s="34">
        <v>244</v>
      </c>
      <c r="H28" s="35"/>
      <c r="I28" s="35">
        <v>434.77431000000001</v>
      </c>
      <c r="J28" s="35">
        <v>112.5</v>
      </c>
      <c r="K28" s="35"/>
      <c r="L28" s="35"/>
      <c r="M28" s="35"/>
      <c r="N28" s="35"/>
      <c r="O28" s="35">
        <f t="shared" si="3"/>
        <v>547.27431000000001</v>
      </c>
      <c r="P28" s="50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</row>
    <row r="29" spans="1:350" ht="20.25" customHeight="1" x14ac:dyDescent="0.2">
      <c r="A29" s="510"/>
      <c r="B29" s="521"/>
      <c r="C29" s="507"/>
      <c r="D29" s="504"/>
      <c r="E29" s="504"/>
      <c r="F29" s="36" t="s">
        <v>135</v>
      </c>
      <c r="G29" s="37">
        <v>244</v>
      </c>
      <c r="H29" s="38"/>
      <c r="I29" s="38">
        <v>13.04369</v>
      </c>
      <c r="J29" s="38">
        <v>1.1299999999999999</v>
      </c>
      <c r="K29" s="38"/>
      <c r="L29" s="38"/>
      <c r="M29" s="38"/>
      <c r="N29" s="38"/>
      <c r="O29" s="38">
        <f t="shared" si="3"/>
        <v>14.173690000000001</v>
      </c>
      <c r="P29" s="502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</row>
    <row r="30" spans="1:350" ht="20.25" customHeight="1" x14ac:dyDescent="0.2">
      <c r="A30" s="492" t="s">
        <v>147</v>
      </c>
      <c r="B30" s="495" t="s">
        <v>219</v>
      </c>
      <c r="C30" s="292"/>
      <c r="D30" s="498" t="s">
        <v>39</v>
      </c>
      <c r="E30" s="498" t="s">
        <v>25</v>
      </c>
      <c r="F30" s="308" t="s">
        <v>216</v>
      </c>
      <c r="G30" s="25">
        <v>244</v>
      </c>
      <c r="H30" s="32">
        <f>H31+H32</f>
        <v>0</v>
      </c>
      <c r="I30" s="32">
        <f>I31+I32</f>
        <v>0</v>
      </c>
      <c r="J30" s="32">
        <f>J31+J32</f>
        <v>0</v>
      </c>
      <c r="K30" s="32">
        <f>K31+K32</f>
        <v>0</v>
      </c>
      <c r="L30" s="32">
        <f>L31+L32</f>
        <v>1151.45</v>
      </c>
      <c r="M30" s="32">
        <v>0</v>
      </c>
      <c r="N30" s="32">
        <v>0</v>
      </c>
      <c r="O30" s="32">
        <f t="shared" ref="O30:O32" si="4">H30+I30+J30+K30+L30+M30+N30</f>
        <v>1151.45</v>
      </c>
      <c r="P30" s="502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IQ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</row>
    <row r="31" spans="1:350" s="21" customFormat="1" ht="20.25" customHeight="1" x14ac:dyDescent="0.2">
      <c r="A31" s="493"/>
      <c r="B31" s="496"/>
      <c r="C31" s="292"/>
      <c r="D31" s="499"/>
      <c r="E31" s="499"/>
      <c r="F31" s="33" t="s">
        <v>217</v>
      </c>
      <c r="G31" s="34">
        <v>244</v>
      </c>
      <c r="H31" s="35"/>
      <c r="I31" s="35"/>
      <c r="J31" s="35"/>
      <c r="K31" s="35"/>
      <c r="L31" s="35">
        <v>1137.8</v>
      </c>
      <c r="M31" s="35"/>
      <c r="N31" s="35"/>
      <c r="O31" s="35">
        <f t="shared" si="4"/>
        <v>1137.8</v>
      </c>
      <c r="P31" s="50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</row>
    <row r="32" spans="1:350" ht="20.25" customHeight="1" thickBot="1" x14ac:dyDescent="0.25">
      <c r="A32" s="494"/>
      <c r="B32" s="497"/>
      <c r="C32" s="298"/>
      <c r="D32" s="500"/>
      <c r="E32" s="500"/>
      <c r="F32" s="299" t="s">
        <v>218</v>
      </c>
      <c r="G32" s="300">
        <v>244</v>
      </c>
      <c r="H32" s="301"/>
      <c r="I32" s="301"/>
      <c r="J32" s="301"/>
      <c r="K32" s="301"/>
      <c r="L32" s="301">
        <v>13.65</v>
      </c>
      <c r="M32" s="301"/>
      <c r="N32" s="301"/>
      <c r="O32" s="301">
        <f t="shared" si="4"/>
        <v>13.65</v>
      </c>
      <c r="P32" s="503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</row>
    <row r="33" spans="1:350" x14ac:dyDescent="0.2">
      <c r="A33" s="39"/>
      <c r="G33" s="10"/>
      <c r="H33" s="11"/>
      <c r="I33" s="11"/>
      <c r="J33" s="11"/>
      <c r="K33" s="11"/>
      <c r="L33" s="11"/>
      <c r="M33" s="11"/>
      <c r="N33" s="11"/>
      <c r="O33" s="11"/>
      <c r="P33" s="10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</row>
    <row r="34" spans="1:350" ht="18.75" x14ac:dyDescent="0.25">
      <c r="G34" s="10"/>
      <c r="H34" s="142"/>
      <c r="I34" s="142"/>
      <c r="J34" s="142"/>
      <c r="K34" s="142"/>
      <c r="L34" s="143"/>
      <c r="M34" s="143"/>
      <c r="N34" s="143"/>
      <c r="O34" s="142"/>
      <c r="P34" s="12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IX34" s="146"/>
      <c r="IY34" s="146"/>
      <c r="IZ34" s="146"/>
      <c r="JA34" s="146"/>
      <c r="JB34" s="146"/>
      <c r="JC34" s="146"/>
      <c r="JD34" s="146"/>
      <c r="JE34" s="146"/>
      <c r="JF34" s="146"/>
      <c r="JG34" s="146"/>
      <c r="JH34" s="146"/>
      <c r="JI34" s="146"/>
      <c r="JJ34" s="146"/>
      <c r="JK34" s="146"/>
      <c r="JL34" s="146"/>
      <c r="JM34" s="146"/>
      <c r="JN34" s="146"/>
      <c r="JO34" s="146"/>
      <c r="JP34" s="146"/>
      <c r="JQ34" s="146"/>
      <c r="JR34" s="146"/>
      <c r="JS34" s="146"/>
      <c r="JT34" s="146"/>
      <c r="JU34" s="146"/>
      <c r="JV34" s="146"/>
      <c r="JW34" s="146"/>
      <c r="JX34" s="146"/>
      <c r="JY34" s="146"/>
      <c r="JZ34" s="146"/>
      <c r="KA34" s="146"/>
      <c r="KB34" s="146"/>
      <c r="KC34" s="146"/>
      <c r="KD34" s="146"/>
      <c r="KE34" s="146"/>
      <c r="KF34" s="146"/>
      <c r="KG34" s="146"/>
      <c r="KH34" s="146"/>
      <c r="KI34" s="146"/>
      <c r="KJ34" s="146"/>
      <c r="KK34" s="146"/>
      <c r="KL34" s="146"/>
      <c r="KM34" s="146"/>
      <c r="KN34" s="146"/>
      <c r="KO34" s="146"/>
      <c r="KP34" s="146"/>
      <c r="KQ34" s="146"/>
      <c r="KR34" s="146"/>
      <c r="KS34" s="146"/>
      <c r="KT34" s="146"/>
      <c r="KU34" s="146"/>
      <c r="KV34" s="146"/>
      <c r="KW34" s="146"/>
      <c r="KX34" s="146"/>
      <c r="KY34" s="146"/>
      <c r="KZ34" s="146"/>
      <c r="LA34" s="146"/>
      <c r="LB34" s="146"/>
      <c r="LC34" s="146"/>
      <c r="LD34" s="146"/>
      <c r="LE34" s="146"/>
      <c r="LF34" s="146"/>
      <c r="LG34" s="146"/>
      <c r="LH34" s="146"/>
      <c r="LI34" s="146"/>
      <c r="LJ34" s="146"/>
      <c r="LK34" s="146"/>
      <c r="LL34" s="146"/>
      <c r="LM34" s="146"/>
      <c r="LN34" s="146"/>
      <c r="LO34" s="146"/>
      <c r="LP34" s="146"/>
      <c r="LQ34" s="146"/>
      <c r="LR34" s="146"/>
      <c r="LS34" s="146"/>
      <c r="LT34" s="146"/>
      <c r="LU34" s="146"/>
      <c r="LV34" s="146"/>
      <c r="LW34" s="146"/>
      <c r="LX34" s="146"/>
      <c r="LY34" s="146"/>
      <c r="LZ34" s="146"/>
      <c r="MA34" s="146"/>
      <c r="MB34" s="146"/>
      <c r="MC34" s="146"/>
      <c r="MD34" s="146"/>
      <c r="ME34" s="146"/>
      <c r="MF34" s="146"/>
      <c r="MG34" s="146"/>
      <c r="MH34" s="146"/>
      <c r="MI34" s="146"/>
      <c r="MJ34" s="146"/>
      <c r="MK34" s="146"/>
      <c r="ML34" s="146"/>
    </row>
    <row r="35" spans="1:350" ht="18.75" x14ac:dyDescent="0.25">
      <c r="G35" s="10"/>
      <c r="H35" s="144"/>
      <c r="I35" s="144"/>
      <c r="J35" s="144"/>
      <c r="K35" s="144"/>
      <c r="L35" s="145"/>
      <c r="M35" s="145"/>
      <c r="N35" s="145"/>
      <c r="O35" s="142"/>
      <c r="P35" s="12"/>
      <c r="Q35" s="146"/>
      <c r="IX35" s="146"/>
      <c r="IY35" s="146"/>
      <c r="IZ35" s="146"/>
      <c r="JA35" s="146"/>
      <c r="JB35" s="146"/>
      <c r="JC35" s="146"/>
      <c r="JD35" s="146"/>
      <c r="JE35" s="146"/>
      <c r="JF35" s="146"/>
      <c r="JG35" s="146"/>
      <c r="JH35" s="146"/>
      <c r="JI35" s="146"/>
      <c r="JJ35" s="146"/>
      <c r="JK35" s="146"/>
      <c r="JL35" s="146"/>
      <c r="JM35" s="146"/>
      <c r="JN35" s="146"/>
      <c r="JO35" s="146"/>
      <c r="JP35" s="146"/>
      <c r="JQ35" s="146"/>
      <c r="JR35" s="146"/>
      <c r="JS35" s="146"/>
      <c r="JT35" s="146"/>
      <c r="JU35" s="146"/>
      <c r="JV35" s="146"/>
      <c r="JW35" s="146"/>
      <c r="JX35" s="146"/>
      <c r="JY35" s="146"/>
      <c r="JZ35" s="146"/>
      <c r="KA35" s="146"/>
      <c r="KB35" s="146"/>
      <c r="KC35" s="146"/>
      <c r="KD35" s="146"/>
      <c r="KE35" s="146"/>
      <c r="KF35" s="146"/>
      <c r="KG35" s="146"/>
      <c r="KH35" s="146"/>
      <c r="KI35" s="146"/>
      <c r="KJ35" s="146"/>
      <c r="KK35" s="146"/>
      <c r="KL35" s="146"/>
      <c r="KM35" s="146"/>
      <c r="KN35" s="146"/>
      <c r="KO35" s="146"/>
      <c r="KP35" s="146"/>
      <c r="KQ35" s="146"/>
      <c r="KR35" s="146"/>
      <c r="KS35" s="146"/>
      <c r="KT35" s="146"/>
      <c r="KU35" s="146"/>
      <c r="KV35" s="146"/>
      <c r="KW35" s="146"/>
      <c r="KX35" s="146"/>
      <c r="KY35" s="146"/>
      <c r="KZ35" s="146"/>
      <c r="LA35" s="146"/>
      <c r="LB35" s="146"/>
      <c r="LC35" s="146"/>
      <c r="LD35" s="146"/>
      <c r="LE35" s="146"/>
      <c r="LF35" s="146"/>
      <c r="LG35" s="146"/>
      <c r="LH35" s="146"/>
      <c r="LI35" s="146"/>
      <c r="LJ35" s="146"/>
      <c r="LK35" s="146"/>
      <c r="LL35" s="146"/>
      <c r="LM35" s="146"/>
      <c r="LN35" s="146"/>
      <c r="LO35" s="146"/>
      <c r="LP35" s="146"/>
      <c r="LQ35" s="146"/>
      <c r="LR35" s="146"/>
      <c r="LS35" s="146"/>
      <c r="LT35" s="146"/>
      <c r="LU35" s="146"/>
      <c r="LV35" s="146"/>
      <c r="LW35" s="146"/>
      <c r="LX35" s="146"/>
      <c r="LY35" s="146"/>
      <c r="LZ35" s="146"/>
      <c r="MA35" s="146"/>
      <c r="MB35" s="146"/>
      <c r="MC35" s="146"/>
      <c r="MD35" s="146"/>
      <c r="ME35" s="146"/>
      <c r="MF35" s="146"/>
      <c r="MG35" s="146"/>
      <c r="MH35" s="146"/>
      <c r="MI35" s="146"/>
      <c r="MJ35" s="146"/>
      <c r="MK35" s="146"/>
      <c r="ML35" s="146"/>
    </row>
    <row r="36" spans="1:350" ht="18.75" x14ac:dyDescent="0.25">
      <c r="G36" s="10"/>
      <c r="H36" s="142"/>
      <c r="I36" s="142"/>
      <c r="J36" s="142"/>
      <c r="K36" s="142"/>
      <c r="L36" s="143"/>
      <c r="M36" s="143"/>
      <c r="N36" s="143"/>
      <c r="O36" s="142"/>
      <c r="P36" s="12"/>
      <c r="Q36" s="146"/>
      <c r="IX36" s="146"/>
      <c r="IY36" s="146"/>
      <c r="IZ36" s="146"/>
      <c r="JA36" s="146"/>
      <c r="JB36" s="146"/>
      <c r="JC36" s="146"/>
      <c r="JD36" s="146"/>
      <c r="JE36" s="146"/>
      <c r="JF36" s="146"/>
      <c r="JG36" s="146"/>
      <c r="JH36" s="146"/>
      <c r="JI36" s="146"/>
      <c r="JJ36" s="146"/>
      <c r="JK36" s="146"/>
      <c r="JL36" s="146"/>
      <c r="JM36" s="146"/>
      <c r="JN36" s="146"/>
      <c r="JO36" s="146"/>
      <c r="JP36" s="146"/>
      <c r="JQ36" s="146"/>
      <c r="JR36" s="146"/>
      <c r="JS36" s="146"/>
      <c r="JT36" s="146"/>
      <c r="JU36" s="146"/>
      <c r="JV36" s="146"/>
      <c r="JW36" s="146"/>
      <c r="JX36" s="146"/>
      <c r="JY36" s="146"/>
      <c r="JZ36" s="146"/>
      <c r="KA36" s="146"/>
      <c r="KB36" s="146"/>
      <c r="KC36" s="146"/>
      <c r="KD36" s="146"/>
      <c r="KE36" s="146"/>
      <c r="KF36" s="146"/>
      <c r="KG36" s="146"/>
      <c r="KH36" s="146"/>
      <c r="KI36" s="146"/>
      <c r="KJ36" s="146"/>
      <c r="KK36" s="146"/>
      <c r="KL36" s="146"/>
      <c r="KM36" s="146"/>
      <c r="KN36" s="146"/>
      <c r="KO36" s="146"/>
      <c r="KP36" s="146"/>
      <c r="KQ36" s="146"/>
      <c r="KR36" s="146"/>
      <c r="KS36" s="146"/>
      <c r="KT36" s="146"/>
      <c r="KU36" s="146"/>
      <c r="KV36" s="146"/>
      <c r="KW36" s="146"/>
      <c r="KX36" s="146"/>
      <c r="KY36" s="146"/>
      <c r="KZ36" s="146"/>
      <c r="LA36" s="146"/>
      <c r="LB36" s="146"/>
      <c r="LC36" s="146"/>
      <c r="LD36" s="146"/>
      <c r="LE36" s="146"/>
      <c r="LF36" s="146"/>
      <c r="LG36" s="146"/>
      <c r="LH36" s="146"/>
      <c r="LI36" s="146"/>
      <c r="LJ36" s="146"/>
      <c r="LK36" s="146"/>
      <c r="LL36" s="146"/>
      <c r="LM36" s="146"/>
      <c r="LN36" s="146"/>
      <c r="LO36" s="146"/>
      <c r="LP36" s="146"/>
      <c r="LQ36" s="146"/>
      <c r="LR36" s="146"/>
      <c r="LS36" s="146"/>
      <c r="LT36" s="146"/>
      <c r="LU36" s="146"/>
      <c r="LV36" s="146"/>
      <c r="LW36" s="146"/>
      <c r="LX36" s="146"/>
      <c r="LY36" s="146"/>
      <c r="LZ36" s="146"/>
      <c r="MA36" s="146"/>
      <c r="MB36" s="146"/>
      <c r="MC36" s="146"/>
      <c r="MD36" s="146"/>
      <c r="ME36" s="146"/>
      <c r="MF36" s="146"/>
      <c r="MG36" s="146"/>
      <c r="MH36" s="146"/>
      <c r="MI36" s="146"/>
      <c r="MJ36" s="146"/>
      <c r="MK36" s="146"/>
      <c r="ML36" s="146"/>
    </row>
    <row r="37" spans="1:350" x14ac:dyDescent="0.2">
      <c r="G37" s="10"/>
      <c r="H37" s="13"/>
      <c r="I37" s="13"/>
      <c r="J37" s="13"/>
      <c r="K37" s="13"/>
      <c r="L37" s="129"/>
      <c r="M37" s="129"/>
      <c r="N37" s="129"/>
      <c r="O37" s="13"/>
      <c r="P37" s="13"/>
      <c r="Q37" s="146"/>
      <c r="IX37" s="146"/>
      <c r="IY37" s="146"/>
      <c r="IZ37" s="146"/>
      <c r="JA37" s="146"/>
      <c r="JB37" s="146"/>
      <c r="JC37" s="146"/>
      <c r="JD37" s="146"/>
      <c r="JE37" s="146"/>
      <c r="JF37" s="146"/>
      <c r="JG37" s="146"/>
      <c r="JH37" s="146"/>
      <c r="JI37" s="146"/>
      <c r="JJ37" s="146"/>
      <c r="JK37" s="146"/>
      <c r="JL37" s="146"/>
      <c r="JM37" s="146"/>
      <c r="JN37" s="146"/>
      <c r="JO37" s="146"/>
      <c r="JP37" s="146"/>
      <c r="JQ37" s="146"/>
      <c r="JR37" s="146"/>
      <c r="JS37" s="146"/>
      <c r="JT37" s="146"/>
      <c r="JU37" s="146"/>
      <c r="JV37" s="146"/>
      <c r="JW37" s="146"/>
      <c r="JX37" s="146"/>
      <c r="JY37" s="146"/>
      <c r="JZ37" s="146"/>
      <c r="KA37" s="146"/>
      <c r="KB37" s="146"/>
      <c r="KC37" s="146"/>
      <c r="KD37" s="146"/>
      <c r="KE37" s="146"/>
      <c r="KF37" s="146"/>
      <c r="KG37" s="146"/>
      <c r="KH37" s="146"/>
      <c r="KI37" s="146"/>
      <c r="KJ37" s="146"/>
      <c r="KK37" s="146"/>
      <c r="KL37" s="146"/>
      <c r="KM37" s="146"/>
      <c r="KN37" s="146"/>
      <c r="KO37" s="146"/>
      <c r="KP37" s="146"/>
      <c r="KQ37" s="146"/>
      <c r="KR37" s="146"/>
      <c r="KS37" s="146"/>
      <c r="KT37" s="146"/>
      <c r="KU37" s="146"/>
      <c r="KV37" s="146"/>
      <c r="KW37" s="146"/>
      <c r="KX37" s="146"/>
      <c r="KY37" s="146"/>
      <c r="KZ37" s="146"/>
      <c r="LA37" s="146"/>
      <c r="LB37" s="146"/>
      <c r="LC37" s="146"/>
      <c r="LD37" s="146"/>
      <c r="LE37" s="146"/>
      <c r="LF37" s="146"/>
      <c r="LG37" s="146"/>
      <c r="LH37" s="146"/>
      <c r="LI37" s="146"/>
      <c r="LJ37" s="146"/>
      <c r="LK37" s="146"/>
      <c r="LL37" s="146"/>
      <c r="LM37" s="146"/>
      <c r="LN37" s="146"/>
      <c r="LO37" s="146"/>
      <c r="LP37" s="146"/>
      <c r="LQ37" s="146"/>
      <c r="LR37" s="146"/>
      <c r="LS37" s="146"/>
      <c r="LT37" s="146"/>
      <c r="LU37" s="146"/>
      <c r="LV37" s="146"/>
      <c r="LW37" s="146"/>
      <c r="LX37" s="146"/>
      <c r="LY37" s="146"/>
      <c r="LZ37" s="146"/>
      <c r="MA37" s="146"/>
      <c r="MB37" s="146"/>
      <c r="MC37" s="146"/>
      <c r="MD37" s="146"/>
      <c r="ME37" s="146"/>
      <c r="MF37" s="146"/>
      <c r="MG37" s="146"/>
      <c r="MH37" s="146"/>
      <c r="MI37" s="146"/>
      <c r="MJ37" s="146"/>
      <c r="MK37" s="146"/>
      <c r="ML37" s="146"/>
    </row>
    <row r="38" spans="1:350" x14ac:dyDescent="0.2">
      <c r="G38" s="10"/>
      <c r="H38" s="13"/>
      <c r="I38" s="13"/>
      <c r="J38" s="13"/>
      <c r="K38" s="13"/>
      <c r="L38" s="129"/>
      <c r="M38" s="129"/>
      <c r="N38" s="129"/>
      <c r="O38" s="13"/>
      <c r="P38" s="13"/>
      <c r="Q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</row>
    <row r="39" spans="1:350" x14ac:dyDescent="0.2">
      <c r="G39" s="10"/>
      <c r="H39" s="13"/>
      <c r="I39" s="13"/>
      <c r="J39" s="13"/>
      <c r="K39" s="13"/>
      <c r="L39" s="129"/>
      <c r="M39" s="129"/>
      <c r="N39" s="129"/>
      <c r="O39" s="13"/>
      <c r="P39" s="13"/>
      <c r="Q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</row>
    <row r="40" spans="1:350" x14ac:dyDescent="0.2"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</row>
    <row r="41" spans="1:350" x14ac:dyDescent="0.2"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</row>
    <row r="42" spans="1:350" x14ac:dyDescent="0.2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</row>
    <row r="43" spans="1:350" x14ac:dyDescent="0.2"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46"/>
    </row>
    <row r="44" spans="1:350" x14ac:dyDescent="0.2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6"/>
    </row>
    <row r="45" spans="1:350" x14ac:dyDescent="0.2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46"/>
    </row>
    <row r="46" spans="1:350" x14ac:dyDescent="0.2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46"/>
    </row>
    <row r="47" spans="1:350" x14ac:dyDescent="0.2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46"/>
    </row>
    <row r="48" spans="1:350" x14ac:dyDescent="0.2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46"/>
    </row>
    <row r="49" spans="7:17" x14ac:dyDescent="0.2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46"/>
    </row>
    <row r="50" spans="7:17" x14ac:dyDescent="0.2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46"/>
    </row>
    <row r="51" spans="7:17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46"/>
    </row>
    <row r="52" spans="7:17" x14ac:dyDescent="0.2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46"/>
    </row>
    <row r="53" spans="7:17" x14ac:dyDescent="0.2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46"/>
    </row>
    <row r="54" spans="7:17" x14ac:dyDescent="0.2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6"/>
    </row>
    <row r="55" spans="7:17" x14ac:dyDescent="0.2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6"/>
    </row>
    <row r="56" spans="7:17" x14ac:dyDescent="0.2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46"/>
    </row>
    <row r="57" spans="7:17" x14ac:dyDescent="0.2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46"/>
    </row>
    <row r="58" spans="7:17" x14ac:dyDescent="0.2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6"/>
    </row>
    <row r="59" spans="7:17" x14ac:dyDescent="0.2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6"/>
    </row>
    <row r="60" spans="7:17" x14ac:dyDescent="0.2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46"/>
    </row>
    <row r="61" spans="7:17" x14ac:dyDescent="0.2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46"/>
    </row>
    <row r="62" spans="7:17" x14ac:dyDescent="0.2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46"/>
    </row>
    <row r="63" spans="7:17" x14ac:dyDescent="0.2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46"/>
    </row>
    <row r="64" spans="7:17" x14ac:dyDescent="0.2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6"/>
    </row>
  </sheetData>
  <mergeCells count="44">
    <mergeCell ref="E1:P1"/>
    <mergeCell ref="E2:P2"/>
    <mergeCell ref="A11:E11"/>
    <mergeCell ref="A10:G10"/>
    <mergeCell ref="A3:P3"/>
    <mergeCell ref="A5:A6"/>
    <mergeCell ref="B5:B6"/>
    <mergeCell ref="H5:O5"/>
    <mergeCell ref="P5:P6"/>
    <mergeCell ref="C5:C6"/>
    <mergeCell ref="D5:G5"/>
    <mergeCell ref="A7:P7"/>
    <mergeCell ref="A8:O8"/>
    <mergeCell ref="A9:O9"/>
    <mergeCell ref="E27:E29"/>
    <mergeCell ref="A27:A29"/>
    <mergeCell ref="A17:A18"/>
    <mergeCell ref="B17:B18"/>
    <mergeCell ref="D17:D18"/>
    <mergeCell ref="E23:E24"/>
    <mergeCell ref="A19:A20"/>
    <mergeCell ref="A23:A24"/>
    <mergeCell ref="B23:B24"/>
    <mergeCell ref="D23:D24"/>
    <mergeCell ref="B27:B29"/>
    <mergeCell ref="D27:D29"/>
    <mergeCell ref="D21:D22"/>
    <mergeCell ref="E21:E22"/>
    <mergeCell ref="A30:A32"/>
    <mergeCell ref="B30:B32"/>
    <mergeCell ref="D30:D32"/>
    <mergeCell ref="E30:E32"/>
    <mergeCell ref="P12:P32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P94"/>
  <sheetViews>
    <sheetView zoomScaleNormal="100" zoomScaleSheetLayoutView="73" workbookViewId="0">
      <selection activeCell="H41" sqref="H41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5" width="9.42578125" style="3" customWidth="1"/>
    <col min="16" max="16" width="26.42578125" style="3" customWidth="1"/>
    <col min="17" max="16384" width="9.140625" style="135"/>
  </cols>
  <sheetData>
    <row r="1" spans="1:16" ht="66.75" customHeight="1" x14ac:dyDescent="0.2">
      <c r="G1" s="444" t="s">
        <v>236</v>
      </c>
      <c r="H1" s="444"/>
      <c r="I1" s="444"/>
      <c r="J1" s="444"/>
      <c r="K1" s="444"/>
      <c r="L1" s="444"/>
      <c r="M1" s="444"/>
      <c r="N1" s="444"/>
      <c r="O1" s="444"/>
      <c r="P1" s="444"/>
    </row>
    <row r="2" spans="1:16" ht="66.75" customHeight="1" x14ac:dyDescent="0.25">
      <c r="E2" s="445"/>
      <c r="F2" s="446"/>
      <c r="G2" s="384" t="s">
        <v>220</v>
      </c>
      <c r="H2" s="384"/>
      <c r="I2" s="384"/>
      <c r="J2" s="384"/>
      <c r="K2" s="384"/>
      <c r="L2" s="384"/>
      <c r="M2" s="384"/>
      <c r="N2" s="384"/>
      <c r="O2" s="384"/>
      <c r="P2" s="384"/>
    </row>
    <row r="3" spans="1:16" ht="41.25" customHeight="1" x14ac:dyDescent="0.25">
      <c r="A3" s="447" t="s">
        <v>17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4.25" customHeight="1" x14ac:dyDescent="0.2">
      <c r="E4" s="2"/>
      <c r="F4" s="1" t="s">
        <v>11</v>
      </c>
      <c r="G4" s="2"/>
    </row>
    <row r="5" spans="1:16" ht="12.75" x14ac:dyDescent="0.2">
      <c r="A5" s="544" t="s">
        <v>12</v>
      </c>
      <c r="B5" s="556" t="s">
        <v>28</v>
      </c>
      <c r="C5" s="394" t="s">
        <v>0</v>
      </c>
      <c r="D5" s="558" t="s">
        <v>1</v>
      </c>
      <c r="E5" s="558"/>
      <c r="F5" s="559"/>
      <c r="G5" s="559"/>
      <c r="H5" s="560" t="s">
        <v>2</v>
      </c>
      <c r="I5" s="561"/>
      <c r="J5" s="561"/>
      <c r="K5" s="561"/>
      <c r="L5" s="561"/>
      <c r="M5" s="561"/>
      <c r="N5" s="561"/>
      <c r="O5" s="562"/>
      <c r="P5" s="559" t="s">
        <v>3</v>
      </c>
    </row>
    <row r="6" spans="1:16" ht="38.25" x14ac:dyDescent="0.2">
      <c r="A6" s="545"/>
      <c r="B6" s="557"/>
      <c r="C6" s="394"/>
      <c r="D6" s="212" t="s">
        <v>4</v>
      </c>
      <c r="E6" s="213" t="s">
        <v>5</v>
      </c>
      <c r="F6" s="182" t="s">
        <v>6</v>
      </c>
      <c r="G6" s="183" t="s">
        <v>7</v>
      </c>
      <c r="H6" s="307" t="s">
        <v>8</v>
      </c>
      <c r="I6" s="182" t="s">
        <v>9</v>
      </c>
      <c r="J6" s="182" t="s">
        <v>10</v>
      </c>
      <c r="K6" s="182" t="s">
        <v>50</v>
      </c>
      <c r="L6" s="182" t="s">
        <v>113</v>
      </c>
      <c r="M6" s="182" t="s">
        <v>139</v>
      </c>
      <c r="N6" s="182" t="s">
        <v>197</v>
      </c>
      <c r="O6" s="50" t="s">
        <v>199</v>
      </c>
      <c r="P6" s="559"/>
    </row>
    <row r="7" spans="1:16" ht="15" customHeight="1" x14ac:dyDescent="0.2">
      <c r="A7" s="5"/>
      <c r="B7" s="566" t="s">
        <v>107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1"/>
    </row>
    <row r="8" spans="1:16" ht="17.25" customHeight="1" x14ac:dyDescent="0.2">
      <c r="A8" s="5"/>
      <c r="B8" s="563" t="s">
        <v>108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5"/>
    </row>
    <row r="9" spans="1:16" ht="34.5" customHeight="1" x14ac:dyDescent="0.2">
      <c r="A9" s="5"/>
      <c r="B9" s="579" t="s">
        <v>109</v>
      </c>
      <c r="C9" s="580"/>
      <c r="D9" s="580"/>
      <c r="E9" s="580"/>
      <c r="F9" s="580"/>
      <c r="G9" s="580"/>
      <c r="H9" s="542"/>
      <c r="I9" s="542"/>
      <c r="J9" s="542"/>
      <c r="K9" s="542"/>
      <c r="L9" s="542"/>
      <c r="M9" s="542"/>
      <c r="N9" s="542"/>
      <c r="O9" s="542"/>
      <c r="P9" s="581"/>
    </row>
    <row r="10" spans="1:16" ht="19.5" customHeight="1" x14ac:dyDescent="0.2">
      <c r="A10" s="219"/>
      <c r="B10" s="315"/>
      <c r="C10" s="316"/>
      <c r="D10" s="316"/>
      <c r="E10" s="316"/>
      <c r="F10" s="316"/>
      <c r="G10" s="316"/>
      <c r="H10" s="225"/>
      <c r="I10" s="225"/>
      <c r="J10" s="225"/>
      <c r="K10" s="225"/>
      <c r="L10" s="225"/>
      <c r="M10" s="225"/>
      <c r="N10" s="225"/>
      <c r="O10" s="225"/>
      <c r="P10" s="317"/>
    </row>
    <row r="11" spans="1:16" s="275" customFormat="1" ht="15.75" customHeight="1" x14ac:dyDescent="0.2">
      <c r="A11" s="318"/>
      <c r="B11" s="582"/>
      <c r="C11" s="583"/>
      <c r="D11" s="583"/>
      <c r="E11" s="583"/>
      <c r="F11" s="583"/>
      <c r="G11" s="584"/>
      <c r="H11" s="52">
        <f>H14+H15+H16+H17+H18+H22+H23+H25+H30</f>
        <v>288.84000000000003</v>
      </c>
      <c r="I11" s="52">
        <f>I14+I15+I16+I17+I18+I22+I23+I25+I30</f>
        <v>56.65</v>
      </c>
      <c r="J11" s="52">
        <f t="shared" ref="J11:O11" si="0">J14+J15+J16+J17+J18+J22+J23+J24+J25+J30+J35+J36+J37+J38+J39+J40+J41+J42+J43+J44+J45</f>
        <v>94.840000000000018</v>
      </c>
      <c r="K11" s="52">
        <f t="shared" si="0"/>
        <v>69.12</v>
      </c>
      <c r="L11" s="52">
        <f t="shared" si="0"/>
        <v>70.22</v>
      </c>
      <c r="M11" s="52">
        <f t="shared" si="0"/>
        <v>53.5</v>
      </c>
      <c r="N11" s="52">
        <f t="shared" si="0"/>
        <v>53.5</v>
      </c>
      <c r="O11" s="52">
        <f t="shared" si="0"/>
        <v>686.67000000000007</v>
      </c>
      <c r="P11" s="53"/>
    </row>
    <row r="12" spans="1:16" s="276" customFormat="1" x14ac:dyDescent="0.2">
      <c r="A12" s="7"/>
      <c r="B12" s="585" t="s">
        <v>14</v>
      </c>
      <c r="C12" s="586"/>
      <c r="D12" s="586"/>
      <c r="E12" s="586"/>
      <c r="F12" s="586"/>
      <c r="G12" s="586"/>
      <c r="H12" s="587"/>
      <c r="I12" s="587"/>
      <c r="J12" s="587"/>
      <c r="K12" s="587"/>
      <c r="L12" s="587"/>
      <c r="M12" s="587"/>
      <c r="N12" s="587"/>
      <c r="O12" s="587"/>
      <c r="P12" s="588"/>
    </row>
    <row r="13" spans="1:16" s="277" customFormat="1" ht="12" customHeight="1" x14ac:dyDescent="0.2">
      <c r="A13" s="20"/>
      <c r="B13" s="54"/>
      <c r="C13" s="55"/>
      <c r="D13" s="55"/>
      <c r="E13" s="55"/>
      <c r="F13" s="573" t="s">
        <v>146</v>
      </c>
      <c r="G13" s="573"/>
      <c r="H13" s="56">
        <f t="shared" ref="H13:L13" si="1">H14+H15+H16+H17+H18+H22+H23</f>
        <v>140.72</v>
      </c>
      <c r="I13" s="56">
        <f t="shared" si="1"/>
        <v>34.25</v>
      </c>
      <c r="J13" s="56">
        <f t="shared" si="1"/>
        <v>29.1</v>
      </c>
      <c r="K13" s="56">
        <f>K14+K15+K16+K17+K18+K22+K23+K35+K37</f>
        <v>36.22</v>
      </c>
      <c r="L13" s="56">
        <f t="shared" si="1"/>
        <v>29.16</v>
      </c>
      <c r="M13" s="56">
        <f t="shared" ref="M13:N13" si="2">M14+M15+M16+M17+M18+M22+M23</f>
        <v>30</v>
      </c>
      <c r="N13" s="56">
        <f t="shared" si="2"/>
        <v>30</v>
      </c>
      <c r="O13" s="56">
        <f>O14+O15+O16+O17+O18+O22+O23</f>
        <v>319.95000000000005</v>
      </c>
      <c r="P13" s="57"/>
    </row>
    <row r="14" spans="1:16" s="275" customFormat="1" ht="37.5" customHeight="1" x14ac:dyDescent="0.2">
      <c r="A14" s="544" t="s">
        <v>97</v>
      </c>
      <c r="B14" s="518" t="s">
        <v>119</v>
      </c>
      <c r="C14" s="278"/>
      <c r="D14" s="508" t="s">
        <v>39</v>
      </c>
      <c r="E14" s="508" t="s">
        <v>18</v>
      </c>
      <c r="F14" s="320" t="s">
        <v>126</v>
      </c>
      <c r="G14" s="571">
        <v>244</v>
      </c>
      <c r="H14" s="150"/>
      <c r="I14" s="153">
        <v>10.42</v>
      </c>
      <c r="J14" s="153"/>
      <c r="K14" s="279"/>
      <c r="L14" s="153"/>
      <c r="M14" s="153"/>
      <c r="N14" s="153"/>
      <c r="O14" s="154">
        <f>H14+I14+J14+K14+L14+M14+N14</f>
        <v>10.42</v>
      </c>
      <c r="P14" s="549" t="s">
        <v>21</v>
      </c>
    </row>
    <row r="15" spans="1:16" s="275" customFormat="1" ht="21" customHeight="1" x14ac:dyDescent="0.2">
      <c r="A15" s="545"/>
      <c r="B15" s="519"/>
      <c r="C15" s="280"/>
      <c r="D15" s="509"/>
      <c r="E15" s="509"/>
      <c r="F15" s="311" t="s">
        <v>123</v>
      </c>
      <c r="G15" s="572"/>
      <c r="H15" s="151"/>
      <c r="I15" s="152"/>
      <c r="J15" s="160">
        <v>5</v>
      </c>
      <c r="K15" s="152">
        <v>5</v>
      </c>
      <c r="L15" s="152">
        <v>5</v>
      </c>
      <c r="M15" s="152">
        <v>5</v>
      </c>
      <c r="N15" s="152">
        <v>5</v>
      </c>
      <c r="O15" s="155">
        <f t="shared" ref="O15:O41" si="3">H15+I15+J15+K15+L15+M15+N15</f>
        <v>25</v>
      </c>
      <c r="P15" s="551"/>
    </row>
    <row r="16" spans="1:16" s="275" customFormat="1" ht="62.25" customHeight="1" x14ac:dyDescent="0.2">
      <c r="A16" s="544" t="s">
        <v>98</v>
      </c>
      <c r="B16" s="518" t="s">
        <v>22</v>
      </c>
      <c r="C16" s="281"/>
      <c r="D16" s="508" t="s">
        <v>39</v>
      </c>
      <c r="E16" s="508" t="s">
        <v>18</v>
      </c>
      <c r="F16" s="156" t="s">
        <v>126</v>
      </c>
      <c r="G16" s="321">
        <v>244</v>
      </c>
      <c r="H16" s="158">
        <v>15</v>
      </c>
      <c r="I16" s="159">
        <v>13.83</v>
      </c>
      <c r="J16" s="153"/>
      <c r="K16" s="153"/>
      <c r="L16" s="153"/>
      <c r="M16" s="153"/>
      <c r="N16" s="153"/>
      <c r="O16" s="154">
        <f t="shared" si="3"/>
        <v>28.83</v>
      </c>
      <c r="P16" s="546" t="s">
        <v>19</v>
      </c>
    </row>
    <row r="17" spans="1:16" s="275" customFormat="1" ht="53.25" customHeight="1" x14ac:dyDescent="0.2">
      <c r="A17" s="545"/>
      <c r="B17" s="519"/>
      <c r="C17" s="281"/>
      <c r="D17" s="509"/>
      <c r="E17" s="509"/>
      <c r="F17" s="311" t="s">
        <v>123</v>
      </c>
      <c r="G17" s="157">
        <v>244</v>
      </c>
      <c r="H17" s="151"/>
      <c r="I17" s="160"/>
      <c r="J17" s="180">
        <v>14.1</v>
      </c>
      <c r="K17" s="152">
        <v>21.72</v>
      </c>
      <c r="L17" s="152">
        <v>24.16</v>
      </c>
      <c r="M17" s="152">
        <v>15</v>
      </c>
      <c r="N17" s="152">
        <v>15</v>
      </c>
      <c r="O17" s="155">
        <f t="shared" si="3"/>
        <v>89.98</v>
      </c>
      <c r="P17" s="547"/>
    </row>
    <row r="18" spans="1:16" s="275" customFormat="1" ht="30.75" customHeight="1" x14ac:dyDescent="0.2">
      <c r="A18" s="544" t="s">
        <v>99</v>
      </c>
      <c r="B18" s="291" t="s">
        <v>35</v>
      </c>
      <c r="C18" s="278"/>
      <c r="D18" s="422" t="s">
        <v>39</v>
      </c>
      <c r="E18" s="422" t="s">
        <v>18</v>
      </c>
      <c r="F18" s="422" t="s">
        <v>126</v>
      </c>
      <c r="G18" s="568">
        <v>244</v>
      </c>
      <c r="H18" s="67">
        <f t="shared" ref="H18:L18" si="4">H19+H21+H20</f>
        <v>115.72</v>
      </c>
      <c r="I18" s="76">
        <f t="shared" si="4"/>
        <v>0</v>
      </c>
      <c r="J18" s="76">
        <f t="shared" si="4"/>
        <v>0</v>
      </c>
      <c r="K18" s="26">
        <f t="shared" si="4"/>
        <v>0</v>
      </c>
      <c r="L18" s="26">
        <f t="shared" si="4"/>
        <v>0</v>
      </c>
      <c r="M18" s="26">
        <f t="shared" ref="M18:N18" si="5">M19+M21+M20</f>
        <v>0</v>
      </c>
      <c r="N18" s="26">
        <f t="shared" si="5"/>
        <v>0</v>
      </c>
      <c r="O18" s="58">
        <f t="shared" si="3"/>
        <v>115.72</v>
      </c>
      <c r="P18" s="546" t="s">
        <v>40</v>
      </c>
    </row>
    <row r="19" spans="1:16" s="275" customFormat="1" ht="15" customHeight="1" x14ac:dyDescent="0.2">
      <c r="A19" s="555"/>
      <c r="B19" s="282" t="s">
        <v>60</v>
      </c>
      <c r="C19" s="281"/>
      <c r="D19" s="423"/>
      <c r="E19" s="423"/>
      <c r="F19" s="423"/>
      <c r="G19" s="569"/>
      <c r="H19" s="68">
        <v>21.07</v>
      </c>
      <c r="I19" s="77"/>
      <c r="J19" s="77"/>
      <c r="K19" s="23"/>
      <c r="L19" s="23"/>
      <c r="M19" s="23"/>
      <c r="N19" s="23"/>
      <c r="O19" s="59">
        <f t="shared" si="3"/>
        <v>21.07</v>
      </c>
      <c r="P19" s="548"/>
    </row>
    <row r="20" spans="1:16" s="275" customFormat="1" ht="15" customHeight="1" x14ac:dyDescent="0.2">
      <c r="A20" s="555"/>
      <c r="B20" s="283" t="s">
        <v>61</v>
      </c>
      <c r="C20" s="281"/>
      <c r="D20" s="423"/>
      <c r="E20" s="423"/>
      <c r="F20" s="423"/>
      <c r="G20" s="569"/>
      <c r="H20" s="68">
        <v>23.6</v>
      </c>
      <c r="I20" s="77"/>
      <c r="J20" s="77"/>
      <c r="K20" s="23"/>
      <c r="L20" s="23"/>
      <c r="M20" s="23"/>
      <c r="N20" s="23"/>
      <c r="O20" s="59">
        <f t="shared" si="3"/>
        <v>23.6</v>
      </c>
      <c r="P20" s="548"/>
    </row>
    <row r="21" spans="1:16" s="275" customFormat="1" ht="14.25" customHeight="1" x14ac:dyDescent="0.2">
      <c r="A21" s="545"/>
      <c r="B21" s="284" t="s">
        <v>62</v>
      </c>
      <c r="C21" s="281"/>
      <c r="D21" s="424"/>
      <c r="E21" s="424"/>
      <c r="F21" s="424"/>
      <c r="G21" s="570"/>
      <c r="H21" s="66">
        <v>71.05</v>
      </c>
      <c r="I21" s="147"/>
      <c r="J21" s="27"/>
      <c r="K21" s="65"/>
      <c r="L21" s="65"/>
      <c r="M21" s="65"/>
      <c r="N21" s="65"/>
      <c r="O21" s="59">
        <f t="shared" si="3"/>
        <v>71.05</v>
      </c>
      <c r="P21" s="547"/>
    </row>
    <row r="22" spans="1:16" s="275" customFormat="1" ht="21" customHeight="1" x14ac:dyDescent="0.2">
      <c r="A22" s="544" t="s">
        <v>100</v>
      </c>
      <c r="B22" s="518" t="s">
        <v>20</v>
      </c>
      <c r="C22" s="281"/>
      <c r="D22" s="508" t="s">
        <v>39</v>
      </c>
      <c r="E22" s="508" t="s">
        <v>18</v>
      </c>
      <c r="F22" s="320" t="s">
        <v>126</v>
      </c>
      <c r="G22" s="161">
        <v>244</v>
      </c>
      <c r="H22" s="163">
        <v>10</v>
      </c>
      <c r="I22" s="153">
        <v>10</v>
      </c>
      <c r="J22" s="79"/>
      <c r="K22" s="149"/>
      <c r="L22" s="149"/>
      <c r="M22" s="149"/>
      <c r="N22" s="149"/>
      <c r="O22" s="164">
        <f t="shared" si="3"/>
        <v>20</v>
      </c>
      <c r="P22" s="549" t="s">
        <v>21</v>
      </c>
    </row>
    <row r="23" spans="1:16" s="275" customFormat="1" ht="26.25" customHeight="1" x14ac:dyDescent="0.2">
      <c r="A23" s="555"/>
      <c r="B23" s="554"/>
      <c r="C23" s="281"/>
      <c r="D23" s="509"/>
      <c r="E23" s="509"/>
      <c r="F23" s="311" t="s">
        <v>123</v>
      </c>
      <c r="G23" s="157">
        <v>244</v>
      </c>
      <c r="H23" s="162"/>
      <c r="I23" s="152"/>
      <c r="J23" s="179">
        <v>10</v>
      </c>
      <c r="K23" s="160"/>
      <c r="L23" s="160"/>
      <c r="M23" s="160">
        <v>10</v>
      </c>
      <c r="N23" s="160">
        <v>10</v>
      </c>
      <c r="O23" s="155">
        <f t="shared" si="3"/>
        <v>30</v>
      </c>
      <c r="P23" s="550"/>
    </row>
    <row r="24" spans="1:16" s="275" customFormat="1" ht="26.25" customHeight="1" x14ac:dyDescent="0.2">
      <c r="A24" s="545"/>
      <c r="B24" s="519"/>
      <c r="C24" s="281"/>
      <c r="D24" s="226"/>
      <c r="E24" s="226"/>
      <c r="F24" s="311" t="s">
        <v>152</v>
      </c>
      <c r="G24" s="157">
        <v>244</v>
      </c>
      <c r="H24" s="162"/>
      <c r="I24" s="152"/>
      <c r="J24" s="179"/>
      <c r="K24" s="160">
        <v>10</v>
      </c>
      <c r="L24" s="160">
        <v>10</v>
      </c>
      <c r="M24" s="160"/>
      <c r="N24" s="160"/>
      <c r="O24" s="155">
        <f t="shared" si="3"/>
        <v>20</v>
      </c>
      <c r="P24" s="551"/>
    </row>
    <row r="25" spans="1:16" s="275" customFormat="1" ht="20.25" customHeight="1" x14ac:dyDescent="0.2">
      <c r="A25" s="544" t="s">
        <v>101</v>
      </c>
      <c r="B25" s="514" t="s">
        <v>54</v>
      </c>
      <c r="C25" s="278"/>
      <c r="D25" s="590" t="s">
        <v>39</v>
      </c>
      <c r="E25" s="590" t="s">
        <v>41</v>
      </c>
      <c r="F25" s="319"/>
      <c r="G25" s="69">
        <v>244</v>
      </c>
      <c r="H25" s="165">
        <f t="shared" ref="H25:L25" si="6">H26+H27+H28+H29</f>
        <v>28</v>
      </c>
      <c r="I25" s="26">
        <f t="shared" si="6"/>
        <v>22.4</v>
      </c>
      <c r="J25" s="167">
        <f t="shared" si="6"/>
        <v>22.4</v>
      </c>
      <c r="K25" s="168">
        <f t="shared" si="6"/>
        <v>22.4</v>
      </c>
      <c r="L25" s="168">
        <f t="shared" si="6"/>
        <v>23</v>
      </c>
      <c r="M25" s="168">
        <f t="shared" ref="M25:N25" si="7">M26+M27+M28+M29</f>
        <v>23</v>
      </c>
      <c r="N25" s="168">
        <f t="shared" si="7"/>
        <v>23</v>
      </c>
      <c r="O25" s="166">
        <f t="shared" si="3"/>
        <v>164.2</v>
      </c>
      <c r="P25" s="546" t="s">
        <v>118</v>
      </c>
    </row>
    <row r="26" spans="1:16" s="275" customFormat="1" ht="12" customHeight="1" x14ac:dyDescent="0.2">
      <c r="A26" s="555"/>
      <c r="B26" s="520"/>
      <c r="C26" s="281"/>
      <c r="D26" s="591"/>
      <c r="E26" s="591"/>
      <c r="F26" s="72" t="s">
        <v>127</v>
      </c>
      <c r="G26" s="70">
        <v>244</v>
      </c>
      <c r="H26" s="68">
        <v>25</v>
      </c>
      <c r="I26" s="23">
        <v>20</v>
      </c>
      <c r="J26" s="61"/>
      <c r="K26" s="61"/>
      <c r="L26" s="61"/>
      <c r="M26" s="61"/>
      <c r="N26" s="61"/>
      <c r="O26" s="63">
        <f t="shared" si="3"/>
        <v>45</v>
      </c>
      <c r="P26" s="548"/>
    </row>
    <row r="27" spans="1:16" s="275" customFormat="1" ht="12" customHeight="1" x14ac:dyDescent="0.2">
      <c r="A27" s="555"/>
      <c r="B27" s="520"/>
      <c r="C27" s="281"/>
      <c r="D27" s="591"/>
      <c r="E27" s="591"/>
      <c r="F27" s="72" t="s">
        <v>128</v>
      </c>
      <c r="G27" s="70">
        <v>244</v>
      </c>
      <c r="H27" s="68">
        <v>3</v>
      </c>
      <c r="I27" s="23">
        <v>2.4</v>
      </c>
      <c r="J27" s="61"/>
      <c r="K27" s="61"/>
      <c r="L27" s="61"/>
      <c r="M27" s="61"/>
      <c r="N27" s="61"/>
      <c r="O27" s="63">
        <f t="shared" si="3"/>
        <v>5.4</v>
      </c>
      <c r="P27" s="548"/>
    </row>
    <row r="28" spans="1:16" s="275" customFormat="1" ht="12" customHeight="1" x14ac:dyDescent="0.2">
      <c r="A28" s="555"/>
      <c r="B28" s="520"/>
      <c r="C28" s="281"/>
      <c r="D28" s="591"/>
      <c r="E28" s="591"/>
      <c r="F28" s="72" t="s">
        <v>124</v>
      </c>
      <c r="G28" s="70">
        <v>244</v>
      </c>
      <c r="H28" s="68"/>
      <c r="I28" s="23"/>
      <c r="J28" s="61">
        <v>20</v>
      </c>
      <c r="K28" s="61">
        <v>20</v>
      </c>
      <c r="L28" s="61">
        <v>20</v>
      </c>
      <c r="M28" s="61">
        <v>20</v>
      </c>
      <c r="N28" s="61">
        <v>20</v>
      </c>
      <c r="O28" s="63">
        <f t="shared" si="3"/>
        <v>100</v>
      </c>
      <c r="P28" s="548"/>
    </row>
    <row r="29" spans="1:16" s="275" customFormat="1" ht="12" customHeight="1" x14ac:dyDescent="0.2">
      <c r="A29" s="545"/>
      <c r="B29" s="515"/>
      <c r="C29" s="280"/>
      <c r="D29" s="592"/>
      <c r="E29" s="592"/>
      <c r="F29" s="73" t="s">
        <v>125</v>
      </c>
      <c r="G29" s="71">
        <v>244</v>
      </c>
      <c r="H29" s="66"/>
      <c r="I29" s="65"/>
      <c r="J29" s="27">
        <v>2.4</v>
      </c>
      <c r="K29" s="27">
        <v>2.4</v>
      </c>
      <c r="L29" s="27">
        <v>3</v>
      </c>
      <c r="M29" s="27">
        <v>3</v>
      </c>
      <c r="N29" s="27">
        <v>3</v>
      </c>
      <c r="O29" s="63">
        <f t="shared" si="3"/>
        <v>13.8</v>
      </c>
      <c r="P29" s="547"/>
    </row>
    <row r="30" spans="1:16" s="275" customFormat="1" ht="17.100000000000001" customHeight="1" x14ac:dyDescent="0.2">
      <c r="A30" s="552" t="s">
        <v>102</v>
      </c>
      <c r="B30" s="553" t="s">
        <v>117</v>
      </c>
      <c r="C30" s="281"/>
      <c r="D30" s="589" t="s">
        <v>39</v>
      </c>
      <c r="E30" s="169"/>
      <c r="F30" s="308"/>
      <c r="G30" s="69">
        <v>244</v>
      </c>
      <c r="H30" s="175">
        <f t="shared" ref="H30:L30" si="8">H31+H32+H33+H34</f>
        <v>120.12</v>
      </c>
      <c r="I30" s="26">
        <f t="shared" si="8"/>
        <v>0</v>
      </c>
      <c r="J30" s="64">
        <f t="shared" si="8"/>
        <v>0</v>
      </c>
      <c r="K30" s="60">
        <f t="shared" si="8"/>
        <v>0</v>
      </c>
      <c r="L30" s="60">
        <f t="shared" si="8"/>
        <v>0</v>
      </c>
      <c r="M30" s="60">
        <f t="shared" ref="M30:N30" si="9">M31+M32+M33+M34</f>
        <v>0</v>
      </c>
      <c r="N30" s="60">
        <f t="shared" si="9"/>
        <v>0</v>
      </c>
      <c r="O30" s="62">
        <f t="shared" si="3"/>
        <v>120.12</v>
      </c>
      <c r="P30" s="546" t="s">
        <v>120</v>
      </c>
    </row>
    <row r="31" spans="1:16" s="275" customFormat="1" ht="12" customHeight="1" x14ac:dyDescent="0.2">
      <c r="A31" s="552"/>
      <c r="B31" s="553"/>
      <c r="C31" s="281"/>
      <c r="D31" s="589"/>
      <c r="E31" s="593" t="s">
        <v>55</v>
      </c>
      <c r="F31" s="170" t="s">
        <v>137</v>
      </c>
      <c r="G31" s="173">
        <v>244</v>
      </c>
      <c r="H31" s="68">
        <v>60</v>
      </c>
      <c r="I31" s="177"/>
      <c r="J31" s="23"/>
      <c r="K31" s="23"/>
      <c r="L31" s="23"/>
      <c r="M31" s="23"/>
      <c r="N31" s="23"/>
      <c r="O31" s="178">
        <f t="shared" si="3"/>
        <v>60</v>
      </c>
      <c r="P31" s="548"/>
    </row>
    <row r="32" spans="1:16" s="275" customFormat="1" ht="12" customHeight="1" x14ac:dyDescent="0.2">
      <c r="A32" s="552"/>
      <c r="B32" s="553"/>
      <c r="C32" s="281"/>
      <c r="D32" s="589"/>
      <c r="E32" s="594"/>
      <c r="F32" s="171" t="s">
        <v>138</v>
      </c>
      <c r="G32" s="173">
        <v>244</v>
      </c>
      <c r="H32" s="68">
        <v>0.06</v>
      </c>
      <c r="I32" s="23"/>
      <c r="J32" s="23"/>
      <c r="K32" s="23"/>
      <c r="L32" s="149"/>
      <c r="M32" s="149"/>
      <c r="N32" s="149"/>
      <c r="O32" s="148">
        <f t="shared" si="3"/>
        <v>0.06</v>
      </c>
      <c r="P32" s="548"/>
    </row>
    <row r="33" spans="1:16" ht="12" customHeight="1" x14ac:dyDescent="0.2">
      <c r="A33" s="552"/>
      <c r="B33" s="553"/>
      <c r="C33" s="281"/>
      <c r="D33" s="589"/>
      <c r="E33" s="530" t="s">
        <v>56</v>
      </c>
      <c r="F33" s="172" t="s">
        <v>137</v>
      </c>
      <c r="G33" s="174">
        <v>611</v>
      </c>
      <c r="H33" s="176">
        <v>60</v>
      </c>
      <c r="I33" s="177"/>
      <c r="J33" s="181"/>
      <c r="K33" s="177"/>
      <c r="L33" s="23"/>
      <c r="M33" s="23"/>
      <c r="N33" s="23"/>
      <c r="O33" s="178">
        <f t="shared" si="3"/>
        <v>60</v>
      </c>
      <c r="P33" s="548"/>
    </row>
    <row r="34" spans="1:16" ht="11.25" customHeight="1" x14ac:dyDescent="0.2">
      <c r="A34" s="552"/>
      <c r="B34" s="553"/>
      <c r="C34" s="280"/>
      <c r="D34" s="589"/>
      <c r="E34" s="595"/>
      <c r="F34" s="74" t="s">
        <v>138</v>
      </c>
      <c r="G34" s="71">
        <v>611</v>
      </c>
      <c r="H34" s="66">
        <v>0.06</v>
      </c>
      <c r="I34" s="65"/>
      <c r="J34" s="75"/>
      <c r="K34" s="65"/>
      <c r="L34" s="65"/>
      <c r="M34" s="65"/>
      <c r="N34" s="65"/>
      <c r="O34" s="78">
        <f t="shared" si="3"/>
        <v>0.06</v>
      </c>
      <c r="P34" s="547"/>
    </row>
    <row r="35" spans="1:16" ht="17.25" customHeight="1" x14ac:dyDescent="0.2">
      <c r="A35" s="574" t="s">
        <v>103</v>
      </c>
      <c r="B35" s="576" t="s">
        <v>142</v>
      </c>
      <c r="C35" s="224"/>
      <c r="D35" s="220" t="s">
        <v>39</v>
      </c>
      <c r="E35" s="220" t="s">
        <v>144</v>
      </c>
      <c r="F35" s="232" t="s">
        <v>152</v>
      </c>
      <c r="G35" s="233">
        <v>244</v>
      </c>
      <c r="H35" s="222"/>
      <c r="I35" s="221"/>
      <c r="J35" s="223">
        <v>13.62</v>
      </c>
      <c r="K35" s="221"/>
      <c r="L35" s="221">
        <v>6.72</v>
      </c>
      <c r="M35" s="221"/>
      <c r="N35" s="221"/>
      <c r="O35" s="252">
        <f t="shared" si="3"/>
        <v>20.34</v>
      </c>
      <c r="P35" s="578"/>
    </row>
    <row r="36" spans="1:16" ht="17.25" customHeight="1" x14ac:dyDescent="0.2">
      <c r="A36" s="575"/>
      <c r="B36" s="577"/>
      <c r="C36" s="227"/>
      <c r="D36" s="314" t="s">
        <v>39</v>
      </c>
      <c r="E36" s="314" t="s">
        <v>144</v>
      </c>
      <c r="F36" s="240" t="s">
        <v>153</v>
      </c>
      <c r="G36" s="241">
        <v>244</v>
      </c>
      <c r="H36" s="242"/>
      <c r="I36" s="243"/>
      <c r="J36" s="244">
        <v>0.9</v>
      </c>
      <c r="K36" s="243"/>
      <c r="L36" s="245">
        <v>0.84</v>
      </c>
      <c r="M36" s="245"/>
      <c r="N36" s="245"/>
      <c r="O36" s="253">
        <f t="shared" si="3"/>
        <v>1.74</v>
      </c>
      <c r="P36" s="578"/>
    </row>
    <row r="37" spans="1:16" ht="29.25" customHeight="1" x14ac:dyDescent="0.2">
      <c r="A37" s="234" t="s">
        <v>104</v>
      </c>
      <c r="B37" s="235" t="s">
        <v>201</v>
      </c>
      <c r="C37" s="235"/>
      <c r="D37" s="236" t="s">
        <v>39</v>
      </c>
      <c r="E37" s="236" t="s">
        <v>144</v>
      </c>
      <c r="F37" s="237" t="s">
        <v>123</v>
      </c>
      <c r="G37" s="183">
        <v>244</v>
      </c>
      <c r="H37" s="246"/>
      <c r="I37" s="247"/>
      <c r="J37" s="248"/>
      <c r="K37" s="247">
        <v>9.5</v>
      </c>
      <c r="L37" s="247"/>
      <c r="M37" s="247"/>
      <c r="N37" s="247"/>
      <c r="O37" s="254">
        <f t="shared" si="3"/>
        <v>9.5</v>
      </c>
      <c r="P37" s="578"/>
    </row>
    <row r="38" spans="1:16" ht="25.5" x14ac:dyDescent="0.2">
      <c r="A38" s="234" t="s">
        <v>147</v>
      </c>
      <c r="B38" s="235" t="s">
        <v>155</v>
      </c>
      <c r="C38" s="249"/>
      <c r="D38" s="249" t="s">
        <v>39</v>
      </c>
      <c r="E38" s="249" t="s">
        <v>144</v>
      </c>
      <c r="F38" s="237" t="s">
        <v>152</v>
      </c>
      <c r="G38" s="250">
        <v>244</v>
      </c>
      <c r="H38" s="246"/>
      <c r="I38" s="247"/>
      <c r="J38" s="248">
        <v>0.7</v>
      </c>
      <c r="K38" s="247"/>
      <c r="L38" s="247"/>
      <c r="M38" s="247"/>
      <c r="N38" s="247"/>
      <c r="O38" s="254">
        <f t="shared" si="3"/>
        <v>0.7</v>
      </c>
      <c r="P38" s="578"/>
    </row>
    <row r="39" spans="1:16" ht="12.75" x14ac:dyDescent="0.2">
      <c r="A39" s="234" t="s">
        <v>148</v>
      </c>
      <c r="B39" s="235" t="s">
        <v>157</v>
      </c>
      <c r="C39" s="249"/>
      <c r="D39" s="249" t="s">
        <v>39</v>
      </c>
      <c r="E39" s="249" t="s">
        <v>144</v>
      </c>
      <c r="F39" s="237" t="s">
        <v>158</v>
      </c>
      <c r="G39" s="250">
        <v>244</v>
      </c>
      <c r="H39" s="246"/>
      <c r="I39" s="247"/>
      <c r="J39" s="248">
        <v>2.4</v>
      </c>
      <c r="K39" s="247"/>
      <c r="L39" s="247"/>
      <c r="M39" s="247"/>
      <c r="N39" s="247"/>
      <c r="O39" s="254">
        <f t="shared" si="3"/>
        <v>2.4</v>
      </c>
      <c r="P39" s="578"/>
    </row>
    <row r="40" spans="1:16" ht="36" x14ac:dyDescent="0.2">
      <c r="A40" s="234" t="s">
        <v>149</v>
      </c>
      <c r="B40" s="235" t="s">
        <v>116</v>
      </c>
      <c r="C40" s="249"/>
      <c r="D40" s="249" t="s">
        <v>39</v>
      </c>
      <c r="E40" s="249" t="s">
        <v>161</v>
      </c>
      <c r="F40" s="237" t="s">
        <v>162</v>
      </c>
      <c r="G40" s="250">
        <v>244</v>
      </c>
      <c r="H40" s="246"/>
      <c r="I40" s="247"/>
      <c r="J40" s="248">
        <v>25.72</v>
      </c>
      <c r="K40" s="247"/>
      <c r="L40" s="247"/>
      <c r="M40" s="247"/>
      <c r="N40" s="247"/>
      <c r="O40" s="254">
        <f t="shared" si="3"/>
        <v>25.72</v>
      </c>
      <c r="P40" s="255" t="s">
        <v>118</v>
      </c>
    </row>
    <row r="41" spans="1:16" ht="53.25" customHeight="1" x14ac:dyDescent="0.2">
      <c r="A41" s="313" t="s">
        <v>154</v>
      </c>
      <c r="B41" s="227" t="s">
        <v>143</v>
      </c>
      <c r="C41" s="227"/>
      <c r="D41" s="314" t="s">
        <v>39</v>
      </c>
      <c r="E41" s="314" t="s">
        <v>150</v>
      </c>
      <c r="F41" s="285" t="s">
        <v>151</v>
      </c>
      <c r="G41" s="286">
        <v>244</v>
      </c>
      <c r="H41" s="242"/>
      <c r="I41" s="238"/>
      <c r="J41" s="239"/>
      <c r="K41" s="238">
        <v>0.5</v>
      </c>
      <c r="L41" s="238">
        <v>0.5</v>
      </c>
      <c r="M41" s="238">
        <v>0.5</v>
      </c>
      <c r="N41" s="238">
        <v>0.5</v>
      </c>
      <c r="O41" s="251">
        <f t="shared" si="3"/>
        <v>2</v>
      </c>
      <c r="P41" s="287" t="s">
        <v>145</v>
      </c>
    </row>
    <row r="42" spans="1:16" x14ac:dyDescent="0.2">
      <c r="B42" s="16"/>
      <c r="J42" s="10"/>
    </row>
    <row r="43" spans="1:16" x14ac:dyDescent="0.2">
      <c r="J43" s="10"/>
    </row>
    <row r="44" spans="1:16" x14ac:dyDescent="0.2">
      <c r="J44" s="10"/>
    </row>
    <row r="45" spans="1:16" x14ac:dyDescent="0.2">
      <c r="J45" s="10"/>
    </row>
    <row r="46" spans="1:16" x14ac:dyDescent="0.2">
      <c r="J46" s="10"/>
    </row>
    <row r="47" spans="1:16" x14ac:dyDescent="0.2">
      <c r="J47" s="10"/>
    </row>
    <row r="48" spans="1:16" x14ac:dyDescent="0.2">
      <c r="J48" s="10"/>
    </row>
    <row r="49" spans="10:10" x14ac:dyDescent="0.2">
      <c r="J49" s="10"/>
    </row>
    <row r="50" spans="10:10" x14ac:dyDescent="0.2">
      <c r="J50" s="10"/>
    </row>
    <row r="51" spans="10:10" x14ac:dyDescent="0.2">
      <c r="J51" s="10"/>
    </row>
    <row r="52" spans="10:10" x14ac:dyDescent="0.2">
      <c r="J52" s="10"/>
    </row>
    <row r="53" spans="10:10" x14ac:dyDescent="0.2">
      <c r="J53" s="10"/>
    </row>
    <row r="54" spans="10:10" x14ac:dyDescent="0.2">
      <c r="J54" s="10"/>
    </row>
    <row r="55" spans="10:10" x14ac:dyDescent="0.2">
      <c r="J55" s="10"/>
    </row>
    <row r="56" spans="10:10" x14ac:dyDescent="0.2">
      <c r="J56" s="10"/>
    </row>
    <row r="57" spans="10:10" x14ac:dyDescent="0.2">
      <c r="J57" s="10"/>
    </row>
    <row r="58" spans="10:10" x14ac:dyDescent="0.2">
      <c r="J58" s="10"/>
    </row>
    <row r="59" spans="10:10" x14ac:dyDescent="0.2">
      <c r="J59" s="10"/>
    </row>
    <row r="60" spans="10:10" x14ac:dyDescent="0.2">
      <c r="J60" s="10"/>
    </row>
    <row r="61" spans="10:10" x14ac:dyDescent="0.2">
      <c r="J61" s="10"/>
    </row>
    <row r="62" spans="10:10" x14ac:dyDescent="0.2">
      <c r="J62" s="10"/>
    </row>
    <row r="63" spans="10:10" x14ac:dyDescent="0.2">
      <c r="J63" s="10"/>
    </row>
    <row r="64" spans="10:1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</sheetData>
  <mergeCells count="52">
    <mergeCell ref="A35:A36"/>
    <mergeCell ref="B35:B36"/>
    <mergeCell ref="P35:P39"/>
    <mergeCell ref="B9:P9"/>
    <mergeCell ref="B11:G11"/>
    <mergeCell ref="P18:P21"/>
    <mergeCell ref="P14:P15"/>
    <mergeCell ref="A25:A29"/>
    <mergeCell ref="A18:A21"/>
    <mergeCell ref="B12:P12"/>
    <mergeCell ref="D30:D34"/>
    <mergeCell ref="P25:P29"/>
    <mergeCell ref="D25:D29"/>
    <mergeCell ref="E25:E29"/>
    <mergeCell ref="E31:E32"/>
    <mergeCell ref="E33:E34"/>
    <mergeCell ref="G1:P1"/>
    <mergeCell ref="G2:P2"/>
    <mergeCell ref="B8:P8"/>
    <mergeCell ref="B7:O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P3"/>
    <mergeCell ref="A5:A6"/>
    <mergeCell ref="B5:B6"/>
    <mergeCell ref="C5:C6"/>
    <mergeCell ref="D5:G5"/>
    <mergeCell ref="H5:O5"/>
    <mergeCell ref="P5:P6"/>
    <mergeCell ref="P30:P34"/>
    <mergeCell ref="P22:P24"/>
    <mergeCell ref="A30:A34"/>
    <mergeCell ref="B30:B34"/>
    <mergeCell ref="B25:B29"/>
    <mergeCell ref="D22:D23"/>
    <mergeCell ref="B22:B24"/>
    <mergeCell ref="A22:A24"/>
    <mergeCell ref="A14:A15"/>
    <mergeCell ref="P16:P17"/>
    <mergeCell ref="E22:E23"/>
    <mergeCell ref="A16:A17"/>
    <mergeCell ref="B16:B17"/>
    <mergeCell ref="D16:D17"/>
    <mergeCell ref="E16:E17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2018-07-02T01:21:41Z</cp:lastPrinted>
  <dcterms:created xsi:type="dcterms:W3CDTF">2013-07-29T03:10:57Z</dcterms:created>
  <dcterms:modified xsi:type="dcterms:W3CDTF">2018-07-02T01:23:41Z</dcterms:modified>
</cp:coreProperties>
</file>