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50" tabRatio="842" activeTab="2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<sst xmlns="http://schemas.openxmlformats.org/spreadsheetml/2006/main" count="657" uniqueCount="102">
  <si>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</si>
  <si>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</si>
  <si>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</si>
  <si>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</si>
  <si>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</si>
  <si>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</si>
  <si>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</si>
  <si>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</si>
  <si>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</si>
  <si>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</si>
  <si>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</si>
  <si>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</si>
  <si>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</si>
  <si>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</si>
  <si>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</si>
  <si>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</si>
  <si>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</si>
  <si>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</si>
  <si>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</si>
  <si>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</si>
  <si>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</si>
  <si>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</si>
  <si>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</si>
  <si>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</si>
  <si>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</si>
  <si>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</si>
  <si>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</si>
  <si>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</si>
  <si>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</si>
  <si>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</si>
  <si>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</si>
  <si>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</si>
  <si>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</si>
  <si>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</si>
  <si>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</si>
  <si>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</si>
  <si>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</si>
  <si>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</si>
  <si>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</si>
  <si>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</si>
  <si>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</si>
  <si>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</si>
  <si>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</si>
  <si>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</si>
  <si>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</si>
  <si>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</si>
  <si>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</si>
  <si>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</si>
  <si>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</si>
  <si>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</si>
  <si>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</si>
  <si>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</si>
  <si>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</si>
  <si>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</si>
  <si>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</si>
  <si>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</si>
  <si>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r>
      <t>_</t>
    </r>
    <r>
      <rPr>
        <u val="single"/>
        <sz val="10"/>
        <rFont val="Arial Cyr"/>
        <family val="0"/>
      </rPr>
      <t>гл.бухгалтер</t>
    </r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</si>
  <si>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</si>
  <si>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</si>
  <si>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</si>
  <si>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</si>
  <si>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</si>
  <si>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</si>
  <si>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</si>
  <si>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</si>
  <si>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</si>
  <si>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</si>
  <si>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0203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</si>
  <si>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</si>
  <si>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</si>
  <si>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</si>
  <si>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</si>
  <si>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 xml:space="preserve">                    _Т.Ф. Вербовская                   </t>
  </si>
  <si>
    <t xml:space="preserve">Т.Ф. Вербовская         </t>
  </si>
  <si>
    <t xml:space="preserve">И.А. Лямин                      </t>
  </si>
  <si>
    <t>И.А. Лямин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</si>
  <si>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</t>
  </si>
  <si>
    <t>Т.Ф. Вербовская</t>
  </si>
  <si>
    <t xml:space="preserve"> И.А. Лямин</t>
  </si>
  <si>
    <t xml:space="preserve">                 Т.Ф . Вербовская                   </t>
  </si>
  <si>
    <t xml:space="preserve">                    И.А. Лямин                       </t>
  </si>
  <si>
    <t xml:space="preserve">И.А. Лямин                </t>
  </si>
  <si>
    <t>Вербовская Т.Ф.</t>
  </si>
  <si>
    <t xml:space="preserve"> Лямин И.А.</t>
  </si>
  <si>
    <t>Лямин И.А.</t>
  </si>
  <si>
    <t>2-24-18</t>
  </si>
  <si>
    <t xml:space="preserve">  2-24-18</t>
  </si>
  <si>
    <t>Единица измерения:  тысяч рублей</t>
  </si>
  <si>
    <t xml:space="preserve">                   Т.Ф. Вербовская                   </t>
  </si>
  <si>
    <t xml:space="preserve">                    И.А. Лямин                      </t>
  </si>
  <si>
    <t xml:space="preserve">И.А. Лямин                    </t>
  </si>
  <si>
    <t xml:space="preserve">     2 - 24 - 18        </t>
  </si>
  <si>
    <t>за   IV квартал 2018  года</t>
  </si>
  <si>
    <t>10   ЯНВАРЯ    2019 года</t>
  </si>
  <si>
    <t>за   I квартал 2019  года</t>
  </si>
  <si>
    <t>03   апреля    2019  года</t>
  </si>
  <si>
    <t>за   II квартал 2019  года</t>
  </si>
  <si>
    <t>02   июля    2019  года</t>
  </si>
  <si>
    <t>за   III квартал 2019  года</t>
  </si>
  <si>
    <t>02   октября    2019  года</t>
  </si>
  <si>
    <t xml:space="preserve">                   Т.Ф.Вербовская</t>
  </si>
  <si>
    <t xml:space="preserve">        И.А. Лямин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</si>
</sst>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72" fontId="8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8" fillId="6" borderId="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H45" sqref="H45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">
        <v>94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43556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/>
    </row>
    <row r="11" spans="24:25" ht="12.75">
      <c r="X11" s="6" t="s">
        <v>28</v>
      </c>
      <c r="Y11" s="31" t="s">
        <v>67</v>
      </c>
    </row>
    <row r="12" spans="1:25" ht="12.75">
      <c r="A12" t="s">
        <v>27</v>
      </c>
      <c r="X12" s="6"/>
      <c r="Y12" s="2"/>
    </row>
    <row r="13" spans="24:25" ht="12.75">
      <c r="X13" s="6" t="s">
        <v>30</v>
      </c>
      <c r="Y13" s="2">
        <v>7610051180</v>
      </c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/>
    </row>
    <row r="20" spans="1:25" ht="12.75">
      <c r="A20" t="s">
        <v>33</v>
      </c>
      <c r="X20" s="6"/>
      <c r="Y20" s="2"/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114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170</v>
      </c>
      <c r="D30" s="10">
        <f aca="true" t="shared" si="0" ref="D30:AC30">D32</f>
        <v>157</v>
      </c>
      <c r="E30" s="10">
        <f t="shared" si="0"/>
        <v>4</v>
      </c>
      <c r="F30" s="10">
        <f t="shared" si="0"/>
        <v>153</v>
      </c>
      <c r="G30" s="10">
        <f t="shared" si="0"/>
        <v>13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78800</v>
      </c>
      <c r="L30" s="9">
        <f t="shared" si="0"/>
        <v>17623.86</v>
      </c>
      <c r="M30" s="9">
        <f t="shared" si="0"/>
        <v>17623.86</v>
      </c>
      <c r="N30" s="9">
        <f t="shared" si="0"/>
        <v>17623.86</v>
      </c>
      <c r="O30" s="9">
        <f t="shared" si="0"/>
        <v>17623.86</v>
      </c>
      <c r="P30" s="9">
        <f t="shared" si="0"/>
        <v>17623.86</v>
      </c>
      <c r="Q30" s="9">
        <f t="shared" si="0"/>
        <v>0</v>
      </c>
      <c r="R30" s="9">
        <f t="shared" si="0"/>
        <v>17623.86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6" t="s">
        <v>59</v>
      </c>
      <c r="B32" s="47"/>
      <c r="C32" s="42">
        <f>D32+G32</f>
        <v>170</v>
      </c>
      <c r="D32" s="42">
        <f>E32+F32</f>
        <v>157</v>
      </c>
      <c r="E32" s="42">
        <v>4</v>
      </c>
      <c r="F32" s="42">
        <v>153</v>
      </c>
      <c r="G32" s="42">
        <v>13</v>
      </c>
      <c r="H32" s="2">
        <v>1</v>
      </c>
      <c r="I32" s="2">
        <v>1</v>
      </c>
      <c r="J32" s="2"/>
      <c r="K32" s="9">
        <v>78800</v>
      </c>
      <c r="L32" s="23">
        <f>L34</f>
        <v>17623.86</v>
      </c>
      <c r="M32" s="23">
        <f>M34</f>
        <v>17623.86</v>
      </c>
      <c r="N32" s="23">
        <f>N34</f>
        <v>17623.86</v>
      </c>
      <c r="O32" s="23">
        <f>O34</f>
        <v>17623.86</v>
      </c>
      <c r="P32" s="23">
        <f>P34</f>
        <v>17623.86</v>
      </c>
      <c r="Q32" s="23"/>
      <c r="R32" s="23">
        <f>R34</f>
        <v>17623.86</v>
      </c>
      <c r="S32" s="23">
        <f>S34</f>
        <v>0</v>
      </c>
      <c r="T32" s="23"/>
      <c r="U32" s="23"/>
      <c r="V32" s="23"/>
      <c r="W32" s="23"/>
      <c r="X32" s="23"/>
      <c r="Y32" s="23"/>
      <c r="Z32" s="23">
        <f>L32-N32</f>
        <v>0</v>
      </c>
      <c r="AA32" s="32">
        <v>0.25</v>
      </c>
      <c r="AB32" s="23"/>
      <c r="AC32" s="23"/>
    </row>
    <row r="33" spans="1:2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26" customFormat="1" ht="15" customHeight="1">
      <c r="J34" s="27" t="s">
        <v>62</v>
      </c>
      <c r="K34" s="28"/>
      <c r="L34" s="28">
        <f>M34</f>
        <v>17623.86</v>
      </c>
      <c r="M34" s="29">
        <v>17623.86</v>
      </c>
      <c r="N34" s="28">
        <f>O34</f>
        <v>17623.86</v>
      </c>
      <c r="O34" s="44">
        <v>17623.86</v>
      </c>
      <c r="P34" s="28">
        <f>R34</f>
        <v>17623.86</v>
      </c>
      <c r="Q34" s="28"/>
      <c r="R34" s="29">
        <v>17623.86</v>
      </c>
      <c r="S34" s="28">
        <f>T34+U34+V34+W34+X34+Y34</f>
        <v>0</v>
      </c>
      <c r="T34" s="28"/>
      <c r="U34" s="29">
        <v>0</v>
      </c>
      <c r="V34" s="28"/>
      <c r="W34" s="28"/>
      <c r="X34" s="28"/>
      <c r="Y34" s="28"/>
      <c r="Z34" s="28">
        <f>L34-N34</f>
        <v>0</v>
      </c>
      <c r="AA34" s="30"/>
      <c r="AB34" s="28"/>
      <c r="AC34" s="28"/>
    </row>
    <row r="35" spans="10:29" s="26" customFormat="1" ht="15" customHeight="1">
      <c r="J35" s="27"/>
      <c r="K35" s="27"/>
      <c r="L35" s="27"/>
      <c r="M35" s="28"/>
      <c r="N35" s="28"/>
      <c r="O35" s="28"/>
      <c r="P35" s="28"/>
      <c r="Q35" s="27"/>
      <c r="R35" s="28"/>
      <c r="S35" s="28"/>
      <c r="T35" s="27"/>
      <c r="U35" s="27"/>
      <c r="V35" s="27"/>
      <c r="W35" s="27"/>
      <c r="X35" s="27"/>
      <c r="Y35" s="27"/>
      <c r="Z35" s="28"/>
      <c r="AA35" s="30"/>
      <c r="AB35" s="27"/>
      <c r="AC35" s="27"/>
    </row>
    <row r="36" spans="10:29" s="26" customFormat="1" ht="12.75">
      <c r="J36" s="27"/>
      <c r="K36" s="27"/>
      <c r="L36" s="27"/>
      <c r="M36" s="28"/>
      <c r="N36" s="28"/>
      <c r="O36" s="28"/>
      <c r="P36" s="28"/>
      <c r="Q36" s="27"/>
      <c r="R36" s="28"/>
      <c r="S36" s="28"/>
      <c r="T36" s="27"/>
      <c r="U36" s="27"/>
      <c r="V36" s="27"/>
      <c r="W36" s="27"/>
      <c r="X36" s="27"/>
      <c r="Y36" s="27"/>
      <c r="Z36" s="28"/>
      <c r="AA36" s="30"/>
      <c r="AB36" s="27"/>
      <c r="AC36" s="27"/>
    </row>
    <row r="37" spans="10:29" s="26" customFormat="1" ht="12.75">
      <c r="J37" s="27"/>
      <c r="K37" s="27"/>
      <c r="L37" s="27"/>
      <c r="M37" s="28"/>
      <c r="N37" s="28"/>
      <c r="O37" s="28"/>
      <c r="P37" s="28"/>
      <c r="Q37" s="27"/>
      <c r="R37" s="28"/>
      <c r="S37" s="28"/>
      <c r="T37" s="27"/>
      <c r="U37" s="27"/>
      <c r="V37" s="27"/>
      <c r="W37" s="27"/>
      <c r="X37" s="27"/>
      <c r="Y37" s="27"/>
      <c r="Z37" s="28"/>
      <c r="AA37" s="30"/>
      <c r="AB37" s="27"/>
      <c r="AC37" s="27"/>
    </row>
    <row r="38" spans="2:29" ht="15">
      <c r="B38" s="57" t="s">
        <v>36</v>
      </c>
      <c r="C38" s="57"/>
      <c r="D38" s="57"/>
      <c r="E38" t="s">
        <v>39</v>
      </c>
      <c r="H38" s="33" t="s">
        <v>73</v>
      </c>
      <c r="I38" s="34"/>
      <c r="J38" s="34"/>
      <c r="K38" s="12"/>
      <c r="L38" s="12"/>
      <c r="N38" s="19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10" ht="15">
      <c r="B41" s="57" t="s">
        <v>37</v>
      </c>
      <c r="C41" s="57"/>
      <c r="D41" s="57"/>
      <c r="E41" t="s">
        <v>39</v>
      </c>
      <c r="H41" s="35" t="s">
        <v>75</v>
      </c>
      <c r="I41" s="34"/>
      <c r="J41" s="36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7" t="s">
        <v>38</v>
      </c>
      <c r="C44" s="57"/>
      <c r="D44" s="57"/>
      <c r="E44" t="s">
        <v>56</v>
      </c>
      <c r="H44" t="s">
        <v>41</v>
      </c>
      <c r="K44" s="12" t="s">
        <v>74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95</v>
      </c>
    </row>
    <row r="48" ht="12.75">
      <c r="A48" s="7" t="s">
        <v>45</v>
      </c>
    </row>
  </sheetData>
  <sheetProtection/>
  <mergeCells count="41">
    <mergeCell ref="L27:L28"/>
    <mergeCell ref="N25:O26"/>
    <mergeCell ref="Y27:Y28"/>
    <mergeCell ref="U27:U28"/>
    <mergeCell ref="B44:D44"/>
    <mergeCell ref="AB26:AC27"/>
    <mergeCell ref="AB25:AC25"/>
    <mergeCell ref="H26:H28"/>
    <mergeCell ref="I26:J27"/>
    <mergeCell ref="K25:K28"/>
    <mergeCell ref="L25:M26"/>
    <mergeCell ref="T26:Y26"/>
    <mergeCell ref="M27:M28"/>
    <mergeCell ref="S26:S28"/>
    <mergeCell ref="N27:N28"/>
    <mergeCell ref="D27:F27"/>
    <mergeCell ref="X27:X28"/>
    <mergeCell ref="Q27:Q28"/>
    <mergeCell ref="O27:O28"/>
    <mergeCell ref="V27:V28"/>
    <mergeCell ref="W27:W28"/>
    <mergeCell ref="B41:D41"/>
    <mergeCell ref="B38:D38"/>
    <mergeCell ref="G27:G28"/>
    <mergeCell ref="P26:P28"/>
    <mergeCell ref="Q26:R26"/>
    <mergeCell ref="T27:T28"/>
    <mergeCell ref="R27:R28"/>
    <mergeCell ref="B25:B28"/>
    <mergeCell ref="C25:G25"/>
    <mergeCell ref="C26:C28"/>
    <mergeCell ref="A1:AB2"/>
    <mergeCell ref="A32:B32"/>
    <mergeCell ref="H25:J25"/>
    <mergeCell ref="AA25:AA28"/>
    <mergeCell ref="I4:U4"/>
    <mergeCell ref="Y22:Y23"/>
    <mergeCell ref="Z25:Z28"/>
    <mergeCell ref="P25:Y25"/>
    <mergeCell ref="A25:A28"/>
    <mergeCell ref="D26:G26"/>
  </mergeCells>
  <conditionalFormatting sqref="A48 A1 K12:T16 I5:M5 A3:H5 A18:G22 I3:U4 N5:T11 K6:M11 A6:G16 A49:O65536 A24:J37 AD1:IV65536 P35:AC65536 V3:AB31 D38:O48 K19:K33 L19:T31 AC1:AC31 K35:O37 U5:U32 L32:AC33 K34:AC34 C39:C40 C42:C43 C45:C46">
    <cfRule type="cellIs" priority="4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">
        <v>96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114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35247.72</v>
      </c>
      <c r="M30" s="9">
        <f t="shared" si="0"/>
        <v>17623.86</v>
      </c>
      <c r="N30" s="9">
        <f t="shared" si="0"/>
        <v>35247.72</v>
      </c>
      <c r="O30" s="9">
        <f t="shared" si="0"/>
        <v>17623.86</v>
      </c>
      <c r="P30" s="9">
        <f t="shared" si="0"/>
        <v>17623.86</v>
      </c>
      <c r="Q30" s="9">
        <f t="shared" si="0"/>
        <v>0</v>
      </c>
      <c r="R30" s="9">
        <f t="shared" si="0"/>
        <v>17623.86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6" t="s">
        <v>59</v>
      </c>
      <c r="B32" s="47"/>
      <c r="C32" s="2">
        <f>D32+G32</f>
        <v>174</v>
      </c>
      <c r="D32" s="2">
        <f>E32+F32</f>
        <v>162</v>
      </c>
      <c r="E32" s="2">
        <v>4</v>
      </c>
      <c r="F32" s="2">
        <v>158</v>
      </c>
      <c r="G32" s="2">
        <v>12</v>
      </c>
      <c r="H32" s="2">
        <v>1</v>
      </c>
      <c r="I32" s="2">
        <v>1</v>
      </c>
      <c r="J32" s="2"/>
      <c r="K32" s="9">
        <v>63500</v>
      </c>
      <c r="L32" s="9">
        <f>L35</f>
        <v>35247.72</v>
      </c>
      <c r="M32" s="9">
        <f>M35</f>
        <v>17623.86</v>
      </c>
      <c r="N32" s="9">
        <f>N35</f>
        <v>35247.72</v>
      </c>
      <c r="O32" s="9">
        <f>O35</f>
        <v>17623.86</v>
      </c>
      <c r="P32" s="9">
        <f aca="true" t="shared" si="1" ref="P32:U32">P35-P34</f>
        <v>17623.86</v>
      </c>
      <c r="Q32" s="9">
        <f t="shared" si="1"/>
        <v>0</v>
      </c>
      <c r="R32" s="9">
        <f t="shared" si="1"/>
        <v>17623.86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>V35</f>
        <v>0</v>
      </c>
      <c r="W32" s="9">
        <f>W35</f>
        <v>0</v>
      </c>
      <c r="X32" s="9">
        <f>X35</f>
        <v>0</v>
      </c>
      <c r="Y32" s="9">
        <f>Y35</f>
        <v>0</v>
      </c>
      <c r="Z32" s="9">
        <f>Z35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/>
      <c r="L34" s="20">
        <f>'ВУС 1 кв.'!L32</f>
        <v>17623.86</v>
      </c>
      <c r="M34" s="20">
        <f>'ВУС 1 кв.'!M32</f>
        <v>17623.86</v>
      </c>
      <c r="N34" s="20">
        <f>'ВУС 1 кв.'!N32</f>
        <v>17623.86</v>
      </c>
      <c r="O34" s="20">
        <f>'ВУС 1 кв.'!O32</f>
        <v>17623.86</v>
      </c>
      <c r="P34" s="20">
        <f>'ВУС 1 кв.'!P32</f>
        <v>17623.86</v>
      </c>
      <c r="Q34" s="20">
        <f>'ВУС 1 кв.'!Q32</f>
        <v>0</v>
      </c>
      <c r="R34" s="20">
        <f>'ВУС 1 кв.'!R32</f>
        <v>17623.86</v>
      </c>
      <c r="S34" s="20">
        <f>'ВУС 1 кв.'!S32</f>
        <v>0</v>
      </c>
      <c r="T34" s="20">
        <f>'ВУС 1 кв.'!T32</f>
        <v>0</v>
      </c>
      <c r="U34" s="20">
        <f>'ВУС 1 кв.'!U32</f>
        <v>0</v>
      </c>
      <c r="V34" s="20">
        <f>'ВУС 1 кв.'!V32</f>
        <v>0</v>
      </c>
      <c r="W34" s="20">
        <f>'ВУС 1 кв.'!W32</f>
        <v>0</v>
      </c>
      <c r="X34" s="20">
        <f>'ВУС 1 кв.'!X32</f>
        <v>0</v>
      </c>
      <c r="Y34" s="20">
        <f>'ВУС 1 кв.'!Y32</f>
        <v>0</v>
      </c>
      <c r="Z34" s="20">
        <f>'ВУС 1 кв.'!Z32</f>
        <v>0</v>
      </c>
      <c r="AA34" s="20">
        <f>'ВУС 1 кв.'!AA32</f>
        <v>0.25</v>
      </c>
      <c r="AB34" s="20"/>
      <c r="AC34" s="20"/>
    </row>
    <row r="35" spans="10:29" s="17" customFormat="1" ht="12.75">
      <c r="J35" s="19" t="s">
        <v>63</v>
      </c>
      <c r="K35" s="19"/>
      <c r="L35" s="24">
        <v>35247.72</v>
      </c>
      <c r="M35" s="20">
        <f>L35-L34</f>
        <v>17623.86</v>
      </c>
      <c r="N35" s="37">
        <v>35247.72</v>
      </c>
      <c r="O35" s="20">
        <f>N35-N34</f>
        <v>17623.86</v>
      </c>
      <c r="P35" s="37">
        <v>35247.72</v>
      </c>
      <c r="Q35" s="19"/>
      <c r="R35" s="20">
        <f>P35</f>
        <v>35247.72</v>
      </c>
      <c r="S35" s="20">
        <v>0</v>
      </c>
      <c r="T35" s="19"/>
      <c r="U35" s="24">
        <v>0</v>
      </c>
      <c r="V35" s="19"/>
      <c r="W35" s="19"/>
      <c r="X35" s="24">
        <v>0</v>
      </c>
      <c r="Y35" s="19"/>
      <c r="Z35" s="20">
        <f>L35-N35</f>
        <v>0</v>
      </c>
      <c r="AA35" s="38">
        <v>0.25</v>
      </c>
      <c r="AB35" s="19"/>
      <c r="AC35" s="19"/>
    </row>
    <row r="36" spans="10:29" s="17" customFormat="1" ht="12.75">
      <c r="J36" s="19"/>
      <c r="K36" s="19"/>
      <c r="L36" s="19"/>
      <c r="M36" s="20"/>
      <c r="N36" s="20"/>
      <c r="O36" s="20"/>
      <c r="P36" s="20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15">
      <c r="B38" s="57" t="s">
        <v>36</v>
      </c>
      <c r="C38" s="57"/>
      <c r="D38" s="57"/>
      <c r="E38" t="s">
        <v>39</v>
      </c>
      <c r="H38" s="12" t="s">
        <v>79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7" t="s">
        <v>37</v>
      </c>
      <c r="C41" s="57"/>
      <c r="D41" s="57"/>
      <c r="E41" t="s">
        <v>39</v>
      </c>
      <c r="H41" s="12" t="s">
        <v>80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7" t="s">
        <v>38</v>
      </c>
      <c r="C44" s="57"/>
      <c r="D44" s="57"/>
      <c r="E44" t="s">
        <v>56</v>
      </c>
      <c r="H44" t="s">
        <v>41</v>
      </c>
      <c r="K44" s="12" t="s">
        <v>81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97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P25:Y25"/>
    <mergeCell ref="P26:P28"/>
    <mergeCell ref="Q26:R26"/>
    <mergeCell ref="Q27:Q28"/>
    <mergeCell ref="R27:R28"/>
    <mergeCell ref="V27:V28"/>
    <mergeCell ref="B41:D41"/>
    <mergeCell ref="B38:D38"/>
    <mergeCell ref="X27:X28"/>
    <mergeCell ref="Y27:Y28"/>
    <mergeCell ref="O27:O28"/>
    <mergeCell ref="B44:D44"/>
    <mergeCell ref="D27:F27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Y22:Y23"/>
  </mergeCells>
  <conditionalFormatting sqref="A48 A1 K12:T16 I5:M5 A3:H5 A18:G22 I3:U4 N5:T11 K6:M11 A6:G16 K36:O37 A49:O65536 A24:J37 AD1:IV65536 AC1:AC33 P36:AC65536 D38:O48 U5:U31 K19:M33 N19:T31 V3:AB33 N32:U33 K34:AC35 C39:C40 C42:C43 C45:C46">
    <cfRule type="cellIs" priority="6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zoomScalePageLayoutView="0" workbookViewId="0" topLeftCell="A1">
      <selection activeCell="A34" sqref="A34:IV34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11.2539062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  <col min="28" max="28" width="8.375" style="0" customWidth="1"/>
    <col min="29" max="29" width="7.00390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">
        <v>98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114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83600</v>
      </c>
      <c r="L30" s="9">
        <f t="shared" si="0"/>
        <v>52871.58</v>
      </c>
      <c r="M30" s="9">
        <f t="shared" si="0"/>
        <v>17623.86</v>
      </c>
      <c r="N30" s="9">
        <f t="shared" si="0"/>
        <v>46996.96</v>
      </c>
      <c r="O30" s="9">
        <f t="shared" si="0"/>
        <v>11749.239999999998</v>
      </c>
      <c r="P30" s="9">
        <f t="shared" si="0"/>
        <v>11749.239999999998</v>
      </c>
      <c r="Q30" s="9">
        <f t="shared" si="0"/>
        <v>0</v>
      </c>
      <c r="R30" s="9">
        <f t="shared" si="0"/>
        <v>11749.239999999998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5874.620000000003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6" t="s">
        <v>59</v>
      </c>
      <c r="B32" s="47"/>
      <c r="C32" s="2">
        <f>D32+G32</f>
        <v>173</v>
      </c>
      <c r="D32" s="2">
        <f>E32+F32</f>
        <v>162</v>
      </c>
      <c r="E32" s="2">
        <v>4</v>
      </c>
      <c r="F32" s="2">
        <v>158</v>
      </c>
      <c r="G32" s="2">
        <v>11</v>
      </c>
      <c r="H32" s="2">
        <v>1</v>
      </c>
      <c r="I32" s="2">
        <v>1</v>
      </c>
      <c r="J32" s="2"/>
      <c r="K32" s="9">
        <v>83600</v>
      </c>
      <c r="L32" s="9">
        <f>L36</f>
        <v>52871.58</v>
      </c>
      <c r="M32" s="9">
        <f>M36</f>
        <v>17623.86</v>
      </c>
      <c r="N32" s="9">
        <f>N36</f>
        <v>46996.96</v>
      </c>
      <c r="O32" s="9">
        <f>O36</f>
        <v>11749.239999999998</v>
      </c>
      <c r="P32" s="9">
        <f>P36-P35</f>
        <v>11749.239999999998</v>
      </c>
      <c r="Q32" s="9">
        <f>Q36</f>
        <v>0</v>
      </c>
      <c r="R32" s="9">
        <f>R36-R35</f>
        <v>11749.239999999998</v>
      </c>
      <c r="S32" s="9">
        <f aca="true" t="shared" si="1" ref="S32:Y32">S36-S35</f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>Z36</f>
        <v>5874.620000000003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2 кв.'!K34</f>
        <v>0</v>
      </c>
      <c r="L34" s="20">
        <f>'ВУС 2 кв.'!L34</f>
        <v>17623.86</v>
      </c>
      <c r="M34" s="20">
        <f>'ВУС 2 кв.'!M34</f>
        <v>17623.86</v>
      </c>
      <c r="N34" s="20">
        <f>'ВУС 2 кв.'!N34</f>
        <v>17623.86</v>
      </c>
      <c r="O34" s="20">
        <f>'ВУС 2 кв.'!O34</f>
        <v>17623.86</v>
      </c>
      <c r="P34" s="20">
        <f>'ВУС 2 кв.'!P34</f>
        <v>17623.86</v>
      </c>
      <c r="Q34" s="20">
        <f>'ВУС 2 кв.'!Q34</f>
        <v>0</v>
      </c>
      <c r="R34" s="20">
        <f>'ВУС 2 кв.'!R34</f>
        <v>17623.86</v>
      </c>
      <c r="S34" s="20">
        <f>'ВУС 2 кв.'!S34</f>
        <v>0</v>
      </c>
      <c r="T34" s="20">
        <f>'ВУС 2 кв.'!T34</f>
        <v>0</v>
      </c>
      <c r="U34" s="20">
        <f>'ВУС 2 кв.'!U34</f>
        <v>0</v>
      </c>
      <c r="V34" s="20">
        <f>'ВУС 2 кв.'!V34</f>
        <v>0</v>
      </c>
      <c r="W34" s="20">
        <f>'ВУС 2 кв.'!W34</f>
        <v>0</v>
      </c>
      <c r="X34" s="20">
        <f>'ВУС 2 кв.'!X34</f>
        <v>0</v>
      </c>
      <c r="Y34" s="20">
        <f>'ВУС 2 кв.'!Y34</f>
        <v>0</v>
      </c>
      <c r="Z34" s="20">
        <f>'ВУС 2 кв.'!Z34</f>
        <v>0</v>
      </c>
      <c r="AA34" s="20">
        <f>'ВУС 2 кв.'!AA34</f>
        <v>0.25</v>
      </c>
      <c r="AB34" s="20">
        <f>'ВУС 2 кв.'!AB34</f>
        <v>0</v>
      </c>
      <c r="AC34" s="20">
        <f>'ВУС 2 кв.'!AC34</f>
        <v>0</v>
      </c>
    </row>
    <row r="35" spans="10:29" s="17" customFormat="1" ht="12.75">
      <c r="J35" s="19" t="s">
        <v>63</v>
      </c>
      <c r="K35" s="20">
        <f>'ВУС 2 кв.'!K35</f>
        <v>0</v>
      </c>
      <c r="L35" s="20">
        <f>'ВУС 2 кв.'!L35</f>
        <v>35247.72</v>
      </c>
      <c r="M35" s="20">
        <f>'ВУС 2 кв.'!M35</f>
        <v>17623.86</v>
      </c>
      <c r="N35" s="20">
        <f>'ВУС 2 кв.'!N35</f>
        <v>35247.72</v>
      </c>
      <c r="O35" s="20">
        <f>'ВУС 2 кв.'!O35</f>
        <v>17623.86</v>
      </c>
      <c r="P35" s="20">
        <f>'ВУС 2 кв.'!P35</f>
        <v>35247.72</v>
      </c>
      <c r="Q35" s="20">
        <f>'ВУС 2 кв.'!Q35</f>
        <v>0</v>
      </c>
      <c r="R35" s="20">
        <f>'ВУС 2 кв.'!R35</f>
        <v>35247.72</v>
      </c>
      <c r="S35" s="20">
        <f>'ВУС 2 кв.'!S35</f>
        <v>0</v>
      </c>
      <c r="T35" s="20">
        <f>'ВУС 2 кв.'!T35</f>
        <v>0</v>
      </c>
      <c r="U35" s="20">
        <f>'ВУС 2 кв.'!U35</f>
        <v>0</v>
      </c>
      <c r="V35" s="20">
        <f>'ВУС 2 кв.'!V35</f>
        <v>0</v>
      </c>
      <c r="W35" s="20">
        <f>'ВУС 2 кв.'!W35</f>
        <v>0</v>
      </c>
      <c r="X35" s="20">
        <f>'ВУС 2 кв.'!X35</f>
        <v>0</v>
      </c>
      <c r="Y35" s="20">
        <f>'ВУС 2 кв.'!Y35</f>
        <v>0</v>
      </c>
      <c r="Z35" s="20">
        <f>'ВУС 2 кв.'!Z35</f>
        <v>0</v>
      </c>
      <c r="AA35" s="20">
        <f>'ВУС 2 кв.'!AA35</f>
        <v>0.25</v>
      </c>
      <c r="AB35" s="20">
        <f>'ВУС 2 кв.'!AB35</f>
        <v>0</v>
      </c>
      <c r="AC35" s="20">
        <f>'ВУС 2 кв.'!AC35</f>
        <v>0</v>
      </c>
    </row>
    <row r="36" spans="10:29" s="17" customFormat="1" ht="12.75">
      <c r="J36" s="19" t="s">
        <v>64</v>
      </c>
      <c r="K36" s="19"/>
      <c r="L36" s="24">
        <v>52871.58</v>
      </c>
      <c r="M36" s="20">
        <f>L36-L35</f>
        <v>17623.86</v>
      </c>
      <c r="N36" s="25">
        <v>46996.96</v>
      </c>
      <c r="O36" s="20">
        <f>N36-N35</f>
        <v>11749.239999999998</v>
      </c>
      <c r="P36" s="25">
        <v>46996.96</v>
      </c>
      <c r="Q36" s="19"/>
      <c r="R36" s="20">
        <f>P36</f>
        <v>46996.96</v>
      </c>
      <c r="S36" s="20">
        <f>T36+U36+V36+W36+X36+Y36</f>
        <v>0</v>
      </c>
      <c r="T36" s="19"/>
      <c r="U36" s="24"/>
      <c r="V36" s="19"/>
      <c r="W36" s="19"/>
      <c r="X36" s="24"/>
      <c r="Y36" s="24"/>
      <c r="Z36" s="20">
        <f>L36-N36</f>
        <v>5874.620000000003</v>
      </c>
      <c r="AA36" s="39">
        <v>0.25</v>
      </c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41.25" customHeight="1">
      <c r="B38" s="57" t="s">
        <v>36</v>
      </c>
      <c r="C38" s="57"/>
      <c r="D38" s="57"/>
      <c r="E38" t="s">
        <v>39</v>
      </c>
      <c r="H38" s="12" t="s">
        <v>82</v>
      </c>
      <c r="I38" s="12"/>
      <c r="J38" s="12"/>
      <c r="K38" s="12"/>
      <c r="L38" s="12"/>
      <c r="N38" s="19"/>
      <c r="Z38" s="20">
        <f>L38-N38</f>
        <v>0</v>
      </c>
    </row>
    <row r="39" spans="5:12" ht="12.75">
      <c r="E39" s="1" t="s">
        <v>40</v>
      </c>
      <c r="F39" s="1"/>
      <c r="H39" s="1" t="s">
        <v>43</v>
      </c>
      <c r="I39" s="1"/>
      <c r="J39" s="1"/>
      <c r="K39" s="1"/>
      <c r="L39" s="1"/>
    </row>
    <row r="41" spans="2:9" ht="15">
      <c r="B41" s="57" t="s">
        <v>37</v>
      </c>
      <c r="C41" s="57"/>
      <c r="D41" s="57"/>
      <c r="E41" t="s">
        <v>39</v>
      </c>
      <c r="H41" s="12" t="s">
        <v>83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7" t="s">
        <v>38</v>
      </c>
      <c r="C44" s="57"/>
      <c r="D44" s="57"/>
      <c r="E44" t="s">
        <v>56</v>
      </c>
      <c r="H44" t="s">
        <v>41</v>
      </c>
      <c r="K44" s="12" t="s">
        <v>84</v>
      </c>
      <c r="L44" s="12"/>
      <c r="M44" s="11"/>
      <c r="N44" s="11" t="s">
        <v>85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23.25" customHeight="1">
      <c r="D47" s="11" t="s">
        <v>99</v>
      </c>
    </row>
    <row r="48" ht="12.75">
      <c r="A48" s="7" t="s">
        <v>45</v>
      </c>
    </row>
  </sheetData>
  <sheetProtection/>
  <mergeCells count="41"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V27:V28"/>
    <mergeCell ref="B38:D38"/>
    <mergeCell ref="X27:X28"/>
    <mergeCell ref="Y27:Y28"/>
    <mergeCell ref="O27:O28"/>
    <mergeCell ref="Y22:Y23"/>
    <mergeCell ref="D27:F27"/>
    <mergeCell ref="P25:Y25"/>
    <mergeCell ref="P26:P28"/>
    <mergeCell ref="Q26:R26"/>
    <mergeCell ref="Q27:Q28"/>
    <mergeCell ref="R27:R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A49:O65536 P38:IV65536 M19:T31 M32:Z33 K34:IV37 D38:O48 U5:U31 AA3:AB33 V3:Z31 K19:L33 AC1:IV33 A24:J37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">
        <v>92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114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176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68897.52</v>
      </c>
      <c r="L30" s="9">
        <f t="shared" si="0"/>
        <v>68897.52</v>
      </c>
      <c r="M30" s="9">
        <f t="shared" si="0"/>
        <v>16025.940000000002</v>
      </c>
      <c r="N30" s="9">
        <f t="shared" si="0"/>
        <v>68897.52</v>
      </c>
      <c r="O30" s="9">
        <f t="shared" si="0"/>
        <v>21900.560000000005</v>
      </c>
      <c r="P30" s="9">
        <f t="shared" si="0"/>
        <v>7100.559999999998</v>
      </c>
      <c r="Q30" s="9">
        <f t="shared" si="0"/>
        <v>0</v>
      </c>
      <c r="R30" s="9">
        <f t="shared" si="0"/>
        <v>7100.559999999998</v>
      </c>
      <c r="S30" s="9">
        <f t="shared" si="0"/>
        <v>14800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14800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6" t="s">
        <v>59</v>
      </c>
      <c r="B32" s="47"/>
      <c r="C32" s="2">
        <f>D32+G32</f>
        <v>176</v>
      </c>
      <c r="D32" s="2">
        <f>E32+F32</f>
        <v>162</v>
      </c>
      <c r="E32" s="2">
        <v>4</v>
      </c>
      <c r="F32" s="2">
        <v>158</v>
      </c>
      <c r="G32" s="2">
        <v>14</v>
      </c>
      <c r="H32" s="2">
        <v>1</v>
      </c>
      <c r="I32" s="2">
        <v>1</v>
      </c>
      <c r="J32" s="2"/>
      <c r="K32" s="9">
        <v>68897.52</v>
      </c>
      <c r="L32" s="9">
        <f>L37</f>
        <v>68897.52</v>
      </c>
      <c r="M32" s="9">
        <f>M37</f>
        <v>16025.940000000002</v>
      </c>
      <c r="N32" s="9">
        <f>N37</f>
        <v>68897.52</v>
      </c>
      <c r="O32" s="9">
        <f>O37</f>
        <v>21900.560000000005</v>
      </c>
      <c r="P32" s="9">
        <f>P37-P36</f>
        <v>7100.559999999998</v>
      </c>
      <c r="Q32" s="9">
        <f aca="true" t="shared" si="1" ref="Q32:Y32">Q37-Q36</f>
        <v>0</v>
      </c>
      <c r="R32" s="9">
        <f t="shared" si="1"/>
        <v>7100.559999999998</v>
      </c>
      <c r="S32" s="9">
        <f t="shared" si="1"/>
        <v>14800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14800</v>
      </c>
      <c r="Z32" s="9">
        <f>L32-N32</f>
        <v>0</v>
      </c>
      <c r="AA32" s="22">
        <f>AA37</f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3 кв.'!K34</f>
        <v>0</v>
      </c>
      <c r="L34" s="20">
        <f>'ВУС 3 кв.'!L34</f>
        <v>17623.86</v>
      </c>
      <c r="M34" s="20">
        <f>'ВУС 3 кв.'!M34</f>
        <v>17623.86</v>
      </c>
      <c r="N34" s="20">
        <f>'ВУС 3 кв.'!N34</f>
        <v>17623.86</v>
      </c>
      <c r="O34" s="20">
        <f>'ВУС 3 кв.'!O34</f>
        <v>17623.86</v>
      </c>
      <c r="P34" s="20">
        <f>'ВУС 3 кв.'!P34</f>
        <v>17623.86</v>
      </c>
      <c r="Q34" s="20">
        <f>'ВУС 3 кв.'!Q34</f>
        <v>0</v>
      </c>
      <c r="R34" s="20">
        <f>'ВУС 3 кв.'!R34</f>
        <v>17623.86</v>
      </c>
      <c r="S34" s="20">
        <f>'ВУС 3 кв.'!S34</f>
        <v>0</v>
      </c>
      <c r="T34" s="20">
        <f>'ВУС 3 кв.'!T34</f>
        <v>0</v>
      </c>
      <c r="U34" s="20">
        <f>'ВУС 3 кв.'!U34</f>
        <v>0</v>
      </c>
      <c r="V34" s="20">
        <f>'ВУС 3 кв.'!V34</f>
        <v>0</v>
      </c>
      <c r="W34" s="20">
        <f>'ВУС 3 кв.'!W34</f>
        <v>0</v>
      </c>
      <c r="X34" s="20">
        <f>'ВУС 3 кв.'!X34</f>
        <v>0</v>
      </c>
      <c r="Y34" s="20">
        <f>'ВУС 3 кв.'!Y34</f>
        <v>0</v>
      </c>
      <c r="Z34" s="20">
        <f>'ВУС 3 кв.'!Z34</f>
        <v>0</v>
      </c>
      <c r="AA34" s="20">
        <f>'ВУС 3 кв.'!AA34</f>
        <v>0.25</v>
      </c>
      <c r="AB34" s="20">
        <f>'ВУС 3 кв.'!AB34</f>
        <v>0</v>
      </c>
      <c r="AC34" s="20">
        <f>'ВУС 3 кв.'!AC34</f>
        <v>0</v>
      </c>
    </row>
    <row r="35" spans="10:29" s="17" customFormat="1" ht="12.75">
      <c r="J35" s="19" t="s">
        <v>63</v>
      </c>
      <c r="K35" s="20">
        <f>'ВУС 3 кв.'!K35</f>
        <v>0</v>
      </c>
      <c r="L35" s="20">
        <f>'ВУС 3 кв.'!L35</f>
        <v>35247.72</v>
      </c>
      <c r="M35" s="20">
        <f>'ВУС 3 кв.'!M35</f>
        <v>17623.86</v>
      </c>
      <c r="N35" s="20">
        <f>'ВУС 3 кв.'!N35</f>
        <v>35247.72</v>
      </c>
      <c r="O35" s="20">
        <f>'ВУС 3 кв.'!O35</f>
        <v>17623.86</v>
      </c>
      <c r="P35" s="20">
        <f>'ВУС 3 кв.'!P35</f>
        <v>35247.72</v>
      </c>
      <c r="Q35" s="20">
        <f>'ВУС 3 кв.'!Q35</f>
        <v>0</v>
      </c>
      <c r="R35" s="20">
        <f>'ВУС 3 кв.'!R35</f>
        <v>35247.72</v>
      </c>
      <c r="S35" s="20">
        <f>'ВУС 3 кв.'!S35</f>
        <v>0</v>
      </c>
      <c r="T35" s="20">
        <f>'ВУС 3 кв.'!T35</f>
        <v>0</v>
      </c>
      <c r="U35" s="20">
        <f>'ВУС 3 кв.'!U35</f>
        <v>0</v>
      </c>
      <c r="V35" s="20">
        <f>'ВУС 3 кв.'!V35</f>
        <v>0</v>
      </c>
      <c r="W35" s="20">
        <f>'ВУС 3 кв.'!W35</f>
        <v>0</v>
      </c>
      <c r="X35" s="20">
        <f>'ВУС 3 кв.'!X35</f>
        <v>0</v>
      </c>
      <c r="Y35" s="20">
        <f>'ВУС 3 кв.'!Y35</f>
        <v>0</v>
      </c>
      <c r="Z35" s="20">
        <f>'ВУС 3 кв.'!Z35</f>
        <v>0</v>
      </c>
      <c r="AA35" s="20">
        <f>'ВУС 3 кв.'!AA35</f>
        <v>0.25</v>
      </c>
      <c r="AB35" s="20">
        <f>'ВУС 3 кв.'!AB35</f>
        <v>0</v>
      </c>
      <c r="AC35" s="20">
        <f>'ВУС 3 кв.'!AC35</f>
        <v>0</v>
      </c>
    </row>
    <row r="36" spans="10:29" s="17" customFormat="1" ht="12.75">
      <c r="J36" s="19" t="s">
        <v>64</v>
      </c>
      <c r="K36" s="20">
        <f>'ВУС 3 кв.'!K36</f>
        <v>0</v>
      </c>
      <c r="L36" s="20">
        <f>'ВУС 3 кв.'!L36</f>
        <v>52871.58</v>
      </c>
      <c r="M36" s="20">
        <f>'ВУС 3 кв.'!M36</f>
        <v>17623.86</v>
      </c>
      <c r="N36" s="20">
        <f>'ВУС 3 кв.'!N36</f>
        <v>46996.96</v>
      </c>
      <c r="O36" s="20">
        <f>'ВУС 3 кв.'!O36</f>
        <v>11749.239999999998</v>
      </c>
      <c r="P36" s="20">
        <f>'ВУС 3 кв.'!P36</f>
        <v>46996.96</v>
      </c>
      <c r="Q36" s="20">
        <f>'ВУС 3 кв.'!Q36</f>
        <v>0</v>
      </c>
      <c r="R36" s="20">
        <f>'ВУС 3 кв.'!R36</f>
        <v>46996.96</v>
      </c>
      <c r="S36" s="20">
        <f>'ВУС 3 кв.'!S36</f>
        <v>0</v>
      </c>
      <c r="T36" s="20">
        <f>'ВУС 3 кв.'!T36</f>
        <v>0</v>
      </c>
      <c r="U36" s="20">
        <f>'ВУС 3 кв.'!U36</f>
        <v>0</v>
      </c>
      <c r="V36" s="20">
        <f>'ВУС 3 кв.'!V36</f>
        <v>0</v>
      </c>
      <c r="W36" s="20">
        <f>'ВУС 3 кв.'!W36</f>
        <v>0</v>
      </c>
      <c r="X36" s="20">
        <f>'ВУС 3 кв.'!X36</f>
        <v>0</v>
      </c>
      <c r="Y36" s="20">
        <f>'ВУС 3 кв.'!Y36</f>
        <v>0</v>
      </c>
      <c r="Z36" s="20">
        <f>'ВУС 3 кв.'!Z36</f>
        <v>5874.620000000003</v>
      </c>
      <c r="AA36" s="20">
        <f>'ВУС 3 кв.'!AA36</f>
        <v>0.25</v>
      </c>
      <c r="AB36" s="20">
        <f>'ВУС 3 кв.'!AB36</f>
        <v>0</v>
      </c>
      <c r="AC36" s="20">
        <f>'ВУС 3 кв.'!AC36</f>
        <v>0</v>
      </c>
    </row>
    <row r="37" spans="10:29" s="17" customFormat="1" ht="12.75">
      <c r="J37" s="19" t="s">
        <v>65</v>
      </c>
      <c r="K37" s="19"/>
      <c r="L37" s="24">
        <v>68897.52</v>
      </c>
      <c r="M37" s="20">
        <f>L37-L36</f>
        <v>16025.940000000002</v>
      </c>
      <c r="N37" s="25">
        <v>68897.52</v>
      </c>
      <c r="O37" s="20">
        <f>N37-N36</f>
        <v>21900.560000000005</v>
      </c>
      <c r="P37" s="25">
        <v>54097.52</v>
      </c>
      <c r="Q37" s="19"/>
      <c r="R37" s="20">
        <f>P37</f>
        <v>54097.52</v>
      </c>
      <c r="S37" s="20">
        <f>T37+U37+V37+W37+X37+Y37</f>
        <v>14800</v>
      </c>
      <c r="T37" s="19"/>
      <c r="U37" s="24">
        <v>0</v>
      </c>
      <c r="V37" s="19"/>
      <c r="W37" s="19"/>
      <c r="X37" s="24">
        <v>0</v>
      </c>
      <c r="Y37" s="24">
        <v>14800</v>
      </c>
      <c r="Z37" s="20">
        <f>L37-N37</f>
        <v>0</v>
      </c>
      <c r="AA37" s="39">
        <v>0.25</v>
      </c>
      <c r="AB37" s="19"/>
      <c r="AC37" s="19"/>
    </row>
    <row r="38" spans="2:26" ht="15">
      <c r="B38" s="72" t="s">
        <v>36</v>
      </c>
      <c r="C38" s="72"/>
      <c r="E38" t="s">
        <v>39</v>
      </c>
      <c r="H38" s="12" t="s">
        <v>68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0" t="s">
        <v>37</v>
      </c>
      <c r="C41" s="40"/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93</v>
      </c>
    </row>
    <row r="48" ht="12.75">
      <c r="A48" s="7" t="s">
        <v>45</v>
      </c>
    </row>
  </sheetData>
  <sheetProtection/>
  <mergeCells count="39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B38:C3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</mergeCells>
  <conditionalFormatting sqref="A48 A1 K12:T16 I5:M5 A3:H5 A18:G22 I3:U4 N5:T11 K6:M11 A6:G16 A49:O65536 A24:J33 AD1:IV65536 AC1:AC33 P38:AC65536 D38:O48 U5:U31 AA3:AB33 V3:Z31 K19:L33 M19:T31 M32:Z33 A34:AC37 C39:C40 C42:C46">
    <cfRule type="cellIs" priority="3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7.25390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tr">
        <f>'ВУС 1 кв.'!I4:U4</f>
        <v>за   I квартал 2019  года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43556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93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170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13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78.8</v>
      </c>
      <c r="L30" s="21">
        <f t="shared" si="0"/>
        <v>17.62386</v>
      </c>
      <c r="M30" s="21">
        <f t="shared" si="0"/>
        <v>17.62386</v>
      </c>
      <c r="N30" s="21">
        <f t="shared" si="0"/>
        <v>17.62386</v>
      </c>
      <c r="O30" s="21">
        <f t="shared" si="0"/>
        <v>17.62386</v>
      </c>
      <c r="P30" s="21">
        <f t="shared" si="0"/>
        <v>17.62386</v>
      </c>
      <c r="Q30" s="21">
        <f t="shared" si="0"/>
        <v>0</v>
      </c>
      <c r="R30" s="21">
        <f t="shared" si="0"/>
        <v>17.62386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6" t="s">
        <v>59</v>
      </c>
      <c r="B32" s="47"/>
      <c r="C32" s="43">
        <f>'ВУС 1 кв.'!C32</f>
        <v>170</v>
      </c>
      <c r="D32" s="43">
        <f>'ВУС 1 кв.'!D32</f>
        <v>157</v>
      </c>
      <c r="E32" s="43">
        <f>'ВУС 1 кв.'!E32</f>
        <v>4</v>
      </c>
      <c r="F32" s="43">
        <f>'ВУС 1 кв.'!F32</f>
        <v>153</v>
      </c>
      <c r="G32" s="43">
        <f>'ВУС 1 кв.'!G32</f>
        <v>13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78.8</v>
      </c>
      <c r="L32" s="21">
        <f>'ВУС 1 кв.'!L32/1000</f>
        <v>17.62386</v>
      </c>
      <c r="M32" s="21">
        <f>'ВУС 1 кв.'!M32/1000</f>
        <v>17.62386</v>
      </c>
      <c r="N32" s="21">
        <f>'ВУС 1 кв.'!N32/1000</f>
        <v>17.62386</v>
      </c>
      <c r="O32" s="21">
        <f>'ВУС 1 кв.'!O32/1000</f>
        <v>17.62386</v>
      </c>
      <c r="P32" s="21">
        <f>'ВУС 1 кв.'!P32/1000</f>
        <v>17.62386</v>
      </c>
      <c r="Q32" s="21">
        <f>'ВУС 1 кв.'!Q32/1000</f>
        <v>0</v>
      </c>
      <c r="R32" s="21">
        <f>'ВУС 1 кв.'!R32/1000</f>
        <v>17.62386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57" t="s">
        <v>36</v>
      </c>
      <c r="C38" s="57"/>
      <c r="D38" s="57"/>
      <c r="E38" t="s">
        <v>39</v>
      </c>
      <c r="H38" s="12" t="s">
        <v>77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7" t="s">
        <v>37</v>
      </c>
      <c r="C41" s="57"/>
      <c r="D41" s="57"/>
      <c r="E41" t="s">
        <v>39</v>
      </c>
      <c r="H41" s="12" t="s">
        <v>78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7" t="s">
        <v>38</v>
      </c>
      <c r="C44" s="57"/>
      <c r="D44" s="57"/>
      <c r="E44" t="s">
        <v>56</v>
      </c>
      <c r="H44" t="s">
        <v>41</v>
      </c>
      <c r="K44" s="12" t="s">
        <v>75</v>
      </c>
      <c r="L44" s="12"/>
      <c r="M44" s="11"/>
      <c r="N44" s="11" t="s">
        <v>91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03   апреля    2019  года</v>
      </c>
    </row>
    <row r="48" ht="12.75">
      <c r="A48" s="7" t="s">
        <v>45</v>
      </c>
    </row>
  </sheetData>
  <sheetProtection/>
  <mergeCells count="41">
    <mergeCell ref="A1:AB2"/>
    <mergeCell ref="A32:B32"/>
    <mergeCell ref="H25:J25"/>
    <mergeCell ref="AA25:AA28"/>
    <mergeCell ref="I4:U4"/>
    <mergeCell ref="Y22:Y23"/>
    <mergeCell ref="Z25:Z28"/>
    <mergeCell ref="T27:T28"/>
    <mergeCell ref="B44:D44"/>
    <mergeCell ref="N25:O26"/>
    <mergeCell ref="N27:N28"/>
    <mergeCell ref="O27:O28"/>
    <mergeCell ref="P25:Y25"/>
    <mergeCell ref="D27:F27"/>
    <mergeCell ref="V27:V28"/>
    <mergeCell ref="Q27:Q28"/>
    <mergeCell ref="A25:A28"/>
    <mergeCell ref="B25:B28"/>
    <mergeCell ref="C25:G25"/>
    <mergeCell ref="C26:C28"/>
    <mergeCell ref="D26:G26"/>
    <mergeCell ref="U27:U28"/>
    <mergeCell ref="G27:G28"/>
    <mergeCell ref="P26:P28"/>
    <mergeCell ref="B38:D38"/>
    <mergeCell ref="B41:D41"/>
    <mergeCell ref="AB26:AC27"/>
    <mergeCell ref="Q26:R26"/>
    <mergeCell ref="W27:W28"/>
    <mergeCell ref="R27:R28"/>
    <mergeCell ref="S26:S28"/>
    <mergeCell ref="T26:Y26"/>
    <mergeCell ref="X27:X28"/>
    <mergeCell ref="AB25:AC25"/>
    <mergeCell ref="H26:H28"/>
    <mergeCell ref="I26:J27"/>
    <mergeCell ref="K25:K28"/>
    <mergeCell ref="L25:M26"/>
    <mergeCell ref="M27:M28"/>
    <mergeCell ref="Y27:Y28"/>
    <mergeCell ref="L27:L28"/>
  </mergeCells>
  <conditionalFormatting sqref="A48 A1 K12:T16 I5:M5 A3:H5 A18:G22 I3:U4 N5:T11 K6:M11 A6:G16 D38:O48 A49:O65536 S32:Y33 AD1:IV65536 AC1:AC33 K35:O37 K34:AC34 U5:U31 A24:J37 P35:AC65536 Z3:AB33 V3:Y31 K19:R33 S19:T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tr">
        <f>'ВУС 2 кв.'!I4:U4</f>
        <v>за   II квартал 2019  года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87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93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35.24772</v>
      </c>
      <c r="M30" s="21">
        <f t="shared" si="0"/>
        <v>17.62386</v>
      </c>
      <c r="N30" s="21">
        <f t="shared" si="0"/>
        <v>35.24772</v>
      </c>
      <c r="O30" s="21">
        <f t="shared" si="0"/>
        <v>17.62386</v>
      </c>
      <c r="P30" s="21">
        <f t="shared" si="0"/>
        <v>17.62386</v>
      </c>
      <c r="Q30" s="21">
        <f t="shared" si="0"/>
        <v>0</v>
      </c>
      <c r="R30" s="21">
        <f t="shared" si="0"/>
        <v>17.62386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6" t="s">
        <v>59</v>
      </c>
      <c r="B32" s="47"/>
      <c r="C32" s="10">
        <f>'ВУС 2 кв.'!C32</f>
        <v>174</v>
      </c>
      <c r="D32" s="10">
        <f>'ВУС 2 кв.'!D32</f>
        <v>162</v>
      </c>
      <c r="E32" s="10">
        <f>'ВУС 2 кв.'!E32</f>
        <v>4</v>
      </c>
      <c r="F32" s="10">
        <f>'ВУС 2 кв.'!F32</f>
        <v>158</v>
      </c>
      <c r="G32" s="10">
        <f>'ВУС 2 кв.'!G32</f>
        <v>12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63.5</v>
      </c>
      <c r="L32" s="14">
        <f>'ВУС 2 кв.'!L32/1000</f>
        <v>35.24772</v>
      </c>
      <c r="M32" s="14">
        <f>'ВУС 2 кв.'!M32/1000</f>
        <v>17.62386</v>
      </c>
      <c r="N32" s="14">
        <f>'ВУС 2 кв.'!N32/1000</f>
        <v>35.24772</v>
      </c>
      <c r="O32" s="14">
        <f>'ВУС 2 кв.'!O32/1000</f>
        <v>17.62386</v>
      </c>
      <c r="P32" s="14">
        <f>'ВУС 2 кв.'!P32/1000</f>
        <v>17.62386</v>
      </c>
      <c r="Q32" s="14">
        <f>'ВУС 2 кв.'!Q32/1000</f>
        <v>0</v>
      </c>
      <c r="R32" s="14">
        <f>'ВУС 2 кв.'!R32/1000</f>
        <v>17.62386</v>
      </c>
      <c r="S32" s="14">
        <f>'ВУС 2 кв.'!S32/1000</f>
        <v>0</v>
      </c>
      <c r="T32" s="14">
        <f>'ВУС 2 кв.'!T32/1000</f>
        <v>0</v>
      </c>
      <c r="U32" s="14">
        <f>'ВУС 2 кв.'!U32/1000</f>
        <v>0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</v>
      </c>
      <c r="Y32" s="14">
        <f>'ВУС 2 кв.'!Y32/1000</f>
        <v>0</v>
      </c>
      <c r="Z32" s="14">
        <f>'ВУС 2 кв.'!Z32/1000</f>
        <v>0</v>
      </c>
      <c r="AA32" s="10">
        <f>'ВУС 2 кв.'!AA32</f>
        <v>0.25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88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89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90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02   июля    2019 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O42" sqref="O4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tr">
        <f>'ВУС 3 кв.'!I4:U4</f>
        <v>за   III квартал 2019  года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93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83.6</v>
      </c>
      <c r="L30" s="21">
        <f t="shared" si="0"/>
        <v>52.87158</v>
      </c>
      <c r="M30" s="21">
        <f t="shared" si="0"/>
        <v>17.62386</v>
      </c>
      <c r="N30" s="21">
        <f t="shared" si="0"/>
        <v>46.99696</v>
      </c>
      <c r="O30" s="21">
        <f t="shared" si="0"/>
        <v>11.749239999999999</v>
      </c>
      <c r="P30" s="21">
        <f t="shared" si="0"/>
        <v>11.749239999999999</v>
      </c>
      <c r="Q30" s="21">
        <f t="shared" si="0"/>
        <v>0</v>
      </c>
      <c r="R30" s="21">
        <f t="shared" si="0"/>
        <v>11.749239999999999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5.874620000000003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6" t="s">
        <v>59</v>
      </c>
      <c r="B32" s="47"/>
      <c r="C32" s="10">
        <f>'ВУС 3 кв.'!C32</f>
        <v>173</v>
      </c>
      <c r="D32" s="10">
        <f>'ВУС 3 кв.'!D32</f>
        <v>162</v>
      </c>
      <c r="E32" s="10">
        <f>'ВУС 3 кв.'!E32</f>
        <v>4</v>
      </c>
      <c r="F32" s="10">
        <f>'ВУС 3 кв.'!F32</f>
        <v>158</v>
      </c>
      <c r="G32" s="10">
        <f>'ВУС 3 кв.'!G32</f>
        <v>11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83.6</v>
      </c>
      <c r="L32" s="21">
        <f>'ВУС 3 кв.'!L32/1000</f>
        <v>52.87158</v>
      </c>
      <c r="M32" s="21">
        <f>'ВУС 3 кв.'!M32/1000</f>
        <v>17.62386</v>
      </c>
      <c r="N32" s="21">
        <f>'ВУС 3 кв.'!N32/1000</f>
        <v>46.99696</v>
      </c>
      <c r="O32" s="21">
        <f>'ВУС 3 кв.'!O32/1000</f>
        <v>11.749239999999999</v>
      </c>
      <c r="P32" s="21">
        <f>'ВУС 3 кв.'!P32/1000</f>
        <v>11.749239999999999</v>
      </c>
      <c r="Q32" s="21">
        <f>'ВУС 3 кв.'!Q32/1000</f>
        <v>0</v>
      </c>
      <c r="R32" s="21">
        <f>'ВУС 3 кв.'!R32/1000</f>
        <v>11.749239999999999</v>
      </c>
      <c r="S32" s="21">
        <f>'ВУС 3 кв.'!S32/1000</f>
        <v>0</v>
      </c>
      <c r="T32" s="21">
        <f>'ВУС 3 кв.'!T32/1000</f>
        <v>0</v>
      </c>
      <c r="U32" s="21">
        <f>'ВУС 3 кв.'!U32/1000</f>
        <v>0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0</v>
      </c>
      <c r="Y32" s="21">
        <f>'ВУС 3 кв.'!Y32/1000</f>
        <v>0</v>
      </c>
      <c r="Z32" s="21">
        <f>'ВУС 3 кв.'!Z32/1000</f>
        <v>5.874620000000003</v>
      </c>
      <c r="AA32" s="9">
        <f>'ВУС 3 кв.'!AA32</f>
        <v>0.25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57" t="s">
        <v>36</v>
      </c>
      <c r="C38" s="57"/>
      <c r="D38" s="57"/>
      <c r="E38" t="s">
        <v>39</v>
      </c>
      <c r="H38" s="12" t="s">
        <v>100</v>
      </c>
      <c r="I38" s="12"/>
      <c r="J38" s="12"/>
      <c r="K38" s="12"/>
      <c r="L38" s="12"/>
    </row>
    <row r="39" spans="5:12" ht="12.75">
      <c r="E39" s="1" t="s">
        <v>40</v>
      </c>
      <c r="F39" s="1"/>
      <c r="H39" s="1" t="s">
        <v>43</v>
      </c>
      <c r="I39" s="1"/>
      <c r="J39" s="1"/>
      <c r="K39" s="1"/>
      <c r="L39" s="1"/>
    </row>
    <row r="41" spans="2:9" ht="15">
      <c r="B41" s="57" t="s">
        <v>37</v>
      </c>
      <c r="C41" s="57"/>
      <c r="D41" s="57"/>
      <c r="E41" t="s">
        <v>39</v>
      </c>
      <c r="H41" s="12" t="s">
        <v>101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7" t="s">
        <v>38</v>
      </c>
      <c r="C44" s="57"/>
      <c r="D44" s="57"/>
      <c r="E44" t="s">
        <v>56</v>
      </c>
      <c r="H44" t="s">
        <v>41</v>
      </c>
      <c r="K44" s="12" t="s">
        <v>78</v>
      </c>
      <c r="L44" s="12"/>
      <c r="M44" s="11"/>
      <c r="N44" s="11" t="s">
        <v>86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02   октября    2019  года</v>
      </c>
    </row>
    <row r="48" ht="12.75">
      <c r="A48" s="7" t="s">
        <v>45</v>
      </c>
    </row>
  </sheetData>
  <sheetProtection/>
  <mergeCells count="41"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V27:V28"/>
    <mergeCell ref="B38:D38"/>
    <mergeCell ref="X27:X28"/>
    <mergeCell ref="Y27:Y28"/>
    <mergeCell ref="O27:O28"/>
    <mergeCell ref="Y22:Y23"/>
    <mergeCell ref="D27:F27"/>
    <mergeCell ref="P25:Y25"/>
    <mergeCell ref="P26:P28"/>
    <mergeCell ref="Q26:R26"/>
    <mergeCell ref="Q27:Q28"/>
    <mergeCell ref="R27:R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D38:O48 A49:O65536 AD1:IV65536 K35:O37 K34:AC34 U5:U31 L32:AC33 P35:AC65536 A24:J37 K19:K33 L19:T31 V3:AB31 AC1:AC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28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9:25" ht="15.75">
      <c r="I4" s="52" t="str">
        <f>'ВУС 4 кв.'!I4:U4</f>
        <v>за   IV квартал 2018  года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3"/>
    </row>
    <row r="23" spans="24:25" ht="12.75">
      <c r="X23" s="6" t="s">
        <v>35</v>
      </c>
      <c r="Y23" s="53"/>
    </row>
    <row r="25" spans="1:29" ht="39" customHeight="1">
      <c r="A25" s="53"/>
      <c r="B25" s="58" t="s">
        <v>3</v>
      </c>
      <c r="C25" s="48" t="s">
        <v>4</v>
      </c>
      <c r="D25" s="49"/>
      <c r="E25" s="49"/>
      <c r="F25" s="49"/>
      <c r="G25" s="50"/>
      <c r="H25" s="48" t="s">
        <v>46</v>
      </c>
      <c r="I25" s="49"/>
      <c r="J25" s="50"/>
      <c r="K25" s="58" t="s">
        <v>47</v>
      </c>
      <c r="L25" s="70" t="s">
        <v>48</v>
      </c>
      <c r="M25" s="71"/>
      <c r="N25" s="51" t="s">
        <v>49</v>
      </c>
      <c r="O25" s="51"/>
      <c r="P25" s="54" t="s">
        <v>50</v>
      </c>
      <c r="Q25" s="55"/>
      <c r="R25" s="55"/>
      <c r="S25" s="55"/>
      <c r="T25" s="55"/>
      <c r="U25" s="55"/>
      <c r="V25" s="55"/>
      <c r="W25" s="55"/>
      <c r="X25" s="55"/>
      <c r="Y25" s="56"/>
      <c r="Z25" s="51" t="s">
        <v>52</v>
      </c>
      <c r="AA25" s="51" t="s">
        <v>51</v>
      </c>
      <c r="AB25" s="68" t="s">
        <v>55</v>
      </c>
      <c r="AC25" s="69"/>
    </row>
    <row r="26" spans="1:29" ht="38.25" customHeight="1">
      <c r="A26" s="53"/>
      <c r="B26" s="60"/>
      <c r="C26" s="61" t="s">
        <v>5</v>
      </c>
      <c r="D26" s="53" t="s">
        <v>2</v>
      </c>
      <c r="E26" s="53"/>
      <c r="F26" s="53"/>
      <c r="G26" s="53"/>
      <c r="H26" s="51" t="s">
        <v>5</v>
      </c>
      <c r="I26" s="51" t="s">
        <v>2</v>
      </c>
      <c r="J26" s="51"/>
      <c r="K26" s="60"/>
      <c r="L26" s="66"/>
      <c r="M26" s="67"/>
      <c r="N26" s="51"/>
      <c r="O26" s="51"/>
      <c r="P26" s="51" t="s">
        <v>13</v>
      </c>
      <c r="Q26" s="51" t="s">
        <v>2</v>
      </c>
      <c r="R26" s="51"/>
      <c r="S26" s="51" t="s">
        <v>16</v>
      </c>
      <c r="T26" s="51" t="s">
        <v>2</v>
      </c>
      <c r="U26" s="51"/>
      <c r="V26" s="51"/>
      <c r="W26" s="51"/>
      <c r="X26" s="51"/>
      <c r="Y26" s="51"/>
      <c r="Z26" s="51"/>
      <c r="AA26" s="51"/>
      <c r="AB26" s="64" t="s">
        <v>54</v>
      </c>
      <c r="AC26" s="65"/>
    </row>
    <row r="27" spans="1:29" ht="39" customHeight="1">
      <c r="A27" s="53"/>
      <c r="B27" s="60"/>
      <c r="C27" s="62"/>
      <c r="D27" s="48" t="s">
        <v>6</v>
      </c>
      <c r="E27" s="49"/>
      <c r="F27" s="50"/>
      <c r="G27" s="58" t="s">
        <v>8</v>
      </c>
      <c r="H27" s="51"/>
      <c r="I27" s="51"/>
      <c r="J27" s="51"/>
      <c r="K27" s="60"/>
      <c r="L27" s="51" t="s">
        <v>11</v>
      </c>
      <c r="M27" s="51" t="s">
        <v>12</v>
      </c>
      <c r="N27" s="51" t="s">
        <v>11</v>
      </c>
      <c r="O27" s="51" t="s">
        <v>12</v>
      </c>
      <c r="P27" s="51"/>
      <c r="Q27" s="51" t="s">
        <v>14</v>
      </c>
      <c r="R27" s="51" t="s">
        <v>15</v>
      </c>
      <c r="S27" s="51"/>
      <c r="T27" s="51" t="s">
        <v>17</v>
      </c>
      <c r="U27" s="51" t="s">
        <v>18</v>
      </c>
      <c r="V27" s="51" t="s">
        <v>19</v>
      </c>
      <c r="W27" s="51" t="s">
        <v>20</v>
      </c>
      <c r="X27" s="51" t="s">
        <v>21</v>
      </c>
      <c r="Y27" s="51" t="s">
        <v>22</v>
      </c>
      <c r="Z27" s="51"/>
      <c r="AA27" s="51"/>
      <c r="AB27" s="66"/>
      <c r="AC27" s="67"/>
    </row>
    <row r="28" spans="1:29" ht="93" customHeight="1">
      <c r="A28" s="53"/>
      <c r="B28" s="59"/>
      <c r="C28" s="63"/>
      <c r="D28" s="4" t="s">
        <v>5</v>
      </c>
      <c r="E28" s="5" t="s">
        <v>7</v>
      </c>
      <c r="F28" s="5" t="s">
        <v>23</v>
      </c>
      <c r="G28" s="59"/>
      <c r="H28" s="51"/>
      <c r="I28" s="5" t="s">
        <v>9</v>
      </c>
      <c r="J28" s="5" t="s">
        <v>10</v>
      </c>
      <c r="K28" s="5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176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68.89752</v>
      </c>
      <c r="L30" s="21">
        <f t="shared" si="0"/>
        <v>68.89752</v>
      </c>
      <c r="M30" s="21">
        <f t="shared" si="0"/>
        <v>16.025940000000002</v>
      </c>
      <c r="N30" s="21">
        <f t="shared" si="0"/>
        <v>68.89752</v>
      </c>
      <c r="O30" s="21">
        <f t="shared" si="0"/>
        <v>21.900560000000006</v>
      </c>
      <c r="P30" s="21">
        <f t="shared" si="0"/>
        <v>7.100559999999998</v>
      </c>
      <c r="Q30" s="21">
        <f t="shared" si="0"/>
        <v>0</v>
      </c>
      <c r="R30" s="21">
        <f t="shared" si="0"/>
        <v>7.100559999999998</v>
      </c>
      <c r="S30" s="21">
        <f t="shared" si="0"/>
        <v>14.8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14.8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6" t="s">
        <v>59</v>
      </c>
      <c r="B32" s="47"/>
      <c r="C32" s="10">
        <f>'ВУС 4 кв.'!C32</f>
        <v>176</v>
      </c>
      <c r="D32" s="10">
        <f>'ВУС 4 кв.'!D32</f>
        <v>162</v>
      </c>
      <c r="E32" s="10">
        <f>'ВУС 4 кв.'!E32</f>
        <v>4</v>
      </c>
      <c r="F32" s="10">
        <f>'ВУС 4 кв.'!F32</f>
        <v>158</v>
      </c>
      <c r="G32" s="10">
        <f>'ВУС 4 кв.'!G32</f>
        <v>14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68.89752</v>
      </c>
      <c r="L32" s="21">
        <f>'ВУС 4 кв.'!L32/1000</f>
        <v>68.89752</v>
      </c>
      <c r="M32" s="21">
        <f>'ВУС 4 кв.'!M32/1000</f>
        <v>16.025940000000002</v>
      </c>
      <c r="N32" s="21">
        <f>'ВУС 4 кв.'!N32/1000</f>
        <v>68.89752</v>
      </c>
      <c r="O32" s="21">
        <f>'ВУС 4 кв.'!O32/1000</f>
        <v>21.900560000000006</v>
      </c>
      <c r="P32" s="21">
        <f>'ВУС 4 кв.'!P32/1000</f>
        <v>7.100559999999998</v>
      </c>
      <c r="Q32" s="21">
        <f>'ВУС 4 кв.'!Q32/1000</f>
        <v>0</v>
      </c>
      <c r="R32" s="21">
        <f>'ВУС 4 кв.'!R32/1000</f>
        <v>7.100559999999998</v>
      </c>
      <c r="S32" s="21">
        <f>'ВУС 4 кв.'!S32/1000</f>
        <v>14.8</v>
      </c>
      <c r="T32" s="21">
        <f>'ВУС 4 кв.'!T32/1000</f>
        <v>0</v>
      </c>
      <c r="U32" s="21">
        <f>'ВУС 4 кв.'!U32/1000</f>
        <v>0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0</v>
      </c>
      <c r="Y32" s="21">
        <f>'ВУС 4 кв.'!Y32/1000</f>
        <v>14.8</v>
      </c>
      <c r="Z32" s="21">
        <f>'ВУС 4 кв.'!Z32</f>
        <v>0</v>
      </c>
      <c r="AA32" s="21">
        <f>'ВУС 4 кв.'!AA32</f>
        <v>0.25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72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10   ЯНВАРЯ    2019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2019-07-02T08:57:26Z</cp:lastPrinted>
  <dcterms:created xsi:type="dcterms:W3CDTF">2006-09-27T06:00:56Z</dcterms:created>
  <dcterms:modified xsi:type="dcterms:W3CDTF">2019-10-03T03:47:57Z</dcterms:modified>
  <cp:category/>
  <cp:version/>
  <cp:contentType/>
  <cp:contentStatus/>
</cp:coreProperties>
</file>