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390" windowWidth="11580" windowHeight="573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fact!$A$28:$F$92</definedName>
    <definedName name="_xlnm.Print_Area" localSheetId="0">fact!$A$1:$F$112</definedName>
    <definedName name="_xlnm.Print_Area" localSheetId="2">'без целевых кв'!$A$1:$D$42</definedName>
    <definedName name="_xlnm.Print_Area" localSheetId="1">'без целевых мес'!$A$1:$D$32</definedName>
  </definedNames>
  <calcPr calcId="124519"/>
</workbook>
</file>

<file path=xl/calcChain.xml><?xml version="1.0" encoding="utf-8"?>
<calcChain xmlns="http://schemas.openxmlformats.org/spreadsheetml/2006/main">
  <c r="C10" i="2"/>
  <c r="C26" l="1"/>
  <c r="C18" i="5" l="1"/>
  <c r="C16"/>
  <c r="C65" i="2"/>
  <c r="C53"/>
  <c r="C47"/>
  <c r="C38"/>
  <c r="C29"/>
  <c r="C9" i="5"/>
  <c r="C10"/>
  <c r="C11"/>
  <c r="C12"/>
  <c r="C13"/>
  <c r="C14"/>
  <c r="C15"/>
  <c r="C17"/>
  <c r="C19"/>
  <c r="C20"/>
  <c r="C21"/>
  <c r="C22"/>
  <c r="C23"/>
  <c r="C24"/>
  <c r="D9"/>
  <c r="D10"/>
  <c r="D11"/>
  <c r="D12"/>
  <c r="D13"/>
  <c r="D14"/>
  <c r="D15"/>
  <c r="D16"/>
  <c r="D17"/>
  <c r="D18"/>
  <c r="D19"/>
  <c r="D20"/>
  <c r="D21"/>
  <c r="D22"/>
  <c r="D23"/>
  <c r="D24"/>
  <c r="C10" i="7" l="1"/>
  <c r="D47" i="2"/>
  <c r="D12" i="7" s="1"/>
  <c r="E47" i="2"/>
  <c r="F47"/>
  <c r="C12" i="7"/>
  <c r="C97" i="2"/>
  <c r="C95" s="1"/>
  <c r="C17" i="7"/>
  <c r="C13"/>
  <c r="C11"/>
  <c r="B33" i="2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F29"/>
  <c r="F91"/>
  <c r="E91"/>
  <c r="D31" i="5"/>
  <c r="C31"/>
  <c r="D30"/>
  <c r="C30"/>
  <c r="D28"/>
  <c r="C28"/>
  <c r="D29"/>
  <c r="C29"/>
  <c r="D87" i="2"/>
  <c r="C87"/>
  <c r="F97"/>
  <c r="F95" s="1"/>
  <c r="E97"/>
  <c r="E95" s="1"/>
  <c r="E15"/>
  <c r="F15"/>
  <c r="F76"/>
  <c r="F75" s="1"/>
  <c r="E76"/>
  <c r="E75" s="1"/>
  <c r="C15" i="7"/>
  <c r="A2"/>
  <c r="A1"/>
  <c r="C24"/>
  <c r="D97" i="2"/>
  <c r="D95" s="1"/>
  <c r="A2" i="5"/>
  <c r="C21" i="7"/>
  <c r="D21"/>
  <c r="C8"/>
  <c r="C22"/>
  <c r="D22"/>
  <c r="D24"/>
  <c r="C25"/>
  <c r="D25"/>
  <c r="C27"/>
  <c r="D27"/>
  <c r="C28"/>
  <c r="D28"/>
  <c r="C30"/>
  <c r="D30"/>
  <c r="C31"/>
  <c r="D31"/>
  <c r="C32"/>
  <c r="D32"/>
  <c r="D6"/>
  <c r="C6"/>
  <c r="C14"/>
  <c r="D14"/>
  <c r="C16"/>
  <c r="D16"/>
  <c r="D8"/>
  <c r="A1" i="5"/>
  <c r="C5"/>
  <c r="D5"/>
  <c r="C7"/>
  <c r="D7"/>
  <c r="C33"/>
  <c r="D33"/>
  <c r="C34"/>
  <c r="D34"/>
  <c r="C36"/>
  <c r="D36"/>
  <c r="C37"/>
  <c r="D37"/>
  <c r="C39"/>
  <c r="D39"/>
  <c r="C40"/>
  <c r="D40"/>
  <c r="C41"/>
  <c r="D41"/>
  <c r="D7" i="2"/>
  <c r="D4" s="1"/>
  <c r="C7"/>
  <c r="C7" i="7" s="1"/>
  <c r="D15"/>
  <c r="D76" i="2"/>
  <c r="D81"/>
  <c r="D84"/>
  <c r="C76"/>
  <c r="C81"/>
  <c r="C84"/>
  <c r="E65"/>
  <c r="D65"/>
  <c r="D17" i="7" s="1"/>
  <c r="E53" i="2"/>
  <c r="D53"/>
  <c r="D13" i="7" s="1"/>
  <c r="F53" i="2"/>
  <c r="D38"/>
  <c r="D11" i="7" s="1"/>
  <c r="E38" i="2"/>
  <c r="E29"/>
  <c r="D29"/>
  <c r="D10" i="7" s="1"/>
  <c r="F65" i="2"/>
  <c r="F38"/>
  <c r="C4" l="1"/>
  <c r="D7" i="7"/>
  <c r="D5" s="1"/>
  <c r="C8" i="5"/>
  <c r="E28" i="2"/>
  <c r="F28"/>
  <c r="F25" s="1"/>
  <c r="F74" s="1"/>
  <c r="D28"/>
  <c r="D6" i="5"/>
  <c r="D4" s="1"/>
  <c r="E25" i="2"/>
  <c r="E74" s="1"/>
  <c r="C6" i="5"/>
  <c r="C4" s="1"/>
  <c r="C28" i="2"/>
  <c r="C91" s="1"/>
  <c r="D75"/>
  <c r="C75"/>
  <c r="C38" i="5"/>
  <c r="D38"/>
  <c r="C20" i="7"/>
  <c r="D32" i="5"/>
  <c r="D29" i="7"/>
  <c r="D26"/>
  <c r="D23"/>
  <c r="D20"/>
  <c r="D27" i="5"/>
  <c r="C35"/>
  <c r="C32"/>
  <c r="C29" i="7"/>
  <c r="C26"/>
  <c r="D8" i="5"/>
  <c r="C5" i="7"/>
  <c r="C9"/>
  <c r="C23"/>
  <c r="C27" i="5"/>
  <c r="D9" i="7"/>
  <c r="D35" i="5"/>
  <c r="C25" l="1"/>
  <c r="C25" i="2"/>
  <c r="C74" s="1"/>
  <c r="D25"/>
  <c r="D74" s="1"/>
  <c r="D91"/>
  <c r="D19" i="7"/>
  <c r="C18"/>
  <c r="D26" i="5"/>
  <c r="C19" i="7"/>
  <c r="D18"/>
  <c r="D25" i="5"/>
  <c r="C26"/>
</calcChain>
</file>

<file path=xl/sharedStrings.xml><?xml version="1.0" encoding="utf-8"?>
<sst xmlns="http://schemas.openxmlformats.org/spreadsheetml/2006/main" count="258" uniqueCount="135">
  <si>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</si>
  <si>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</si>
  <si>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</si>
  <si>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</si>
  <si>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</si>
  <si>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</si>
  <si>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</si>
  <si>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</si>
  <si>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</si>
  <si>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</si>
  <si>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</si>
  <si>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</si>
  <si>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</si>
  <si>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</si>
  <si>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</si>
  <si>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</si>
  <si>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</si>
  <si>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</si>
  <si>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</si>
  <si>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</si>
  <si>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</si>
  <si>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</si>
  <si>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</si>
  <si>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</si>
  <si>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</si>
  <si>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</si>
  <si>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</si>
  <si>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</si>
  <si>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</si>
  <si>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</si>
  <si>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</si>
  <si>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</si>
  <si>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</si>
  <si>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</si>
  <si>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</si>
  <si>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</si>
  <si>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</si>
  <si>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</si>
  <si>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</si>
  <si>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</si>
  <si>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</si>
  <si>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</si>
  <si>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</si>
  <si>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</si>
  <si>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</si>
  <si>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</si>
  <si>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</si>
  <si>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</si>
  <si>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</si>
  <si>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</si>
  <si>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</si>
  <si>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</si>
  <si>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</si>
  <si>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</si>
  <si>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Отрицательные трансферты (251)</t>
  </si>
  <si>
    <t>Социальное обеспечение (260)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</si>
  <si>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</si>
  <si>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</si>
  <si>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</si>
  <si>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</si>
  <si>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</si>
  <si>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</si>
  <si>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</si>
  <si>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</si>
  <si>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</si>
  <si>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</si>
  <si>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</si>
  <si>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</si>
  <si>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6. Услуги по содержанию имущества (КОСГУ 225)</t>
  </si>
  <si>
    <t>7. Прочие услуги (КОСГУ 226)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</si>
  <si>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</si>
  <si>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</si>
  <si>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</si>
  <si>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</si>
  <si>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</si>
  <si>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</si>
  <si>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</si>
  <si>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</si>
  <si>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</si>
  <si>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</si>
  <si>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</si>
  <si>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</si>
  <si>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</si>
  <si>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t>СПРАВОЧНО: расходы по разделу 05 03 "Благоустройство" (заполняется ежеквартально)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</si>
  <si>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</si>
  <si>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</si>
  <si>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</si>
  <si>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</si>
  <si>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</si>
  <si>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</si>
  <si>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</si>
  <si>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</si>
  <si>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</si>
  <si>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</si>
  <si>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</si>
  <si>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</si>
  <si>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</si>
  <si>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</si>
  <si>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</si>
  <si>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</si>
  <si>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</si>
  <si>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</si>
  <si>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</si>
  <si>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</si>
  <si>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</si>
  <si>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</si>
  <si>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</si>
  <si>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</si>
  <si>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</si>
  <si>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</si>
  <si>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</si>
  <si>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</si>
  <si>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</si>
  <si>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</si>
  <si>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увеличение стоимости акций и иных форм участия в капитале (530)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</si>
  <si>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государственным и муниципальным учреждениям 240)</t>
    </r>
  </si>
  <si>
    <t>11. Безвозмездные и безвозвратные перечисления организациям (КОСГУ 240)</t>
  </si>
  <si>
    <t>12. Социальное обеспечение (КОСГУ 260)</t>
  </si>
  <si>
    <t>14. Увеличение стоимости основных средств (КОСГУ 310)</t>
  </si>
  <si>
    <t>15. Увеличение стоимости материальных запасов (КОСГУ 340)</t>
  </si>
  <si>
    <t>арендная плата за пользование имуществом  (224)</t>
  </si>
  <si>
    <t>Обслуживание долговых обязательств (231 294)</t>
  </si>
  <si>
    <t>5. Арендная плата за пользование имуществом   (КОСГУ 224)</t>
  </si>
  <si>
    <t>прочие услуги (226,228)</t>
  </si>
  <si>
    <t xml:space="preserve">прочие выплаты (212,214) </t>
  </si>
  <si>
    <t>увеличение стоимости основных средств и нематериальных активов (310,320)</t>
  </si>
  <si>
    <t>прочие расходы (290)</t>
  </si>
  <si>
    <t>13. Иные расходы  (КОСГУ 290)</t>
  </si>
  <si>
    <t xml:space="preserve">   Прочие расходы (290)</t>
  </si>
  <si>
    <t>Прочие услуги (226,228)</t>
  </si>
  <si>
    <t xml:space="preserve">   Арендная плата за пользование имуществом (224)</t>
  </si>
  <si>
    <r>
      <t xml:space="preserve">7. Обслуживание государственного (муниципального) долга (ВР 700) </t>
    </r>
    <r>
      <rPr>
        <u/>
        <sz val="11"/>
        <rFont val="Times New Roman Cyr"/>
        <charset val="204"/>
      </rPr>
      <t>КОСГУ 230, 294</t>
    </r>
  </si>
  <si>
    <t>прочие работы,услуги(226)</t>
  </si>
  <si>
    <r>
      <t xml:space="preserve">ПЛАН И ИСПОЛНЕНИЕ ДОХОДОВ И РАСХОДОВ КОНСОЛИДИРОВАННОГО БЮДЖЕТА </t>
    </r>
    <r>
      <rPr>
        <b/>
        <u/>
        <sz val="10"/>
        <rFont val="Times New Roman Cyr"/>
        <charset val="204"/>
      </rPr>
      <t>РАЗЪЕЗЖЕНСКОГОСЕЛЬСОВЕТА</t>
    </r>
  </si>
  <si>
    <t>на 01.04.2020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</si>
</sst>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4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u/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protection locked="0"/>
    </xf>
    <xf numFmtId="164" fontId="17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8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left" vertical="center" wrapText="1" indent="2"/>
    </xf>
    <xf numFmtId="49" fontId="14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164" fontId="9" fillId="2" borderId="1" xfId="0" applyNumberFormat="1" applyFont="1" applyFill="1" applyBorder="1" applyAlignment="1" applyProtection="1">
      <alignment horizontal="righ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49" fontId="5" fillId="3" borderId="5" xfId="0" applyNumberFormat="1" applyFont="1" applyFill="1" applyBorder="1" applyAlignment="1" applyProtection="1">
      <alignment horizontal="left" vertical="center" wrapText="1" indent="3"/>
    </xf>
    <xf numFmtId="49" fontId="8" fillId="3" borderId="5" xfId="0" applyNumberFormat="1" applyFont="1" applyFill="1" applyBorder="1" applyAlignment="1" applyProtection="1">
      <alignment horizontal="left" vertical="center" wrapText="1" indent="1"/>
    </xf>
    <xf numFmtId="49" fontId="12" fillId="3" borderId="5" xfId="0" applyNumberFormat="1" applyFont="1" applyFill="1" applyBorder="1" applyAlignment="1" applyProtection="1">
      <alignment vertical="center" wrapText="1"/>
    </xf>
    <xf numFmtId="49" fontId="15" fillId="4" borderId="5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/>
    <xf numFmtId="164" fontId="9" fillId="4" borderId="6" xfId="0" applyNumberFormat="1" applyFont="1" applyFill="1" applyBorder="1" applyAlignment="1" applyProtection="1"/>
    <xf numFmtId="164" fontId="10" fillId="4" borderId="1" xfId="0" applyNumberFormat="1" applyFont="1" applyFill="1" applyBorder="1" applyAlignment="1" applyProtection="1"/>
    <xf numFmtId="164" fontId="10" fillId="4" borderId="6" xfId="0" applyNumberFormat="1" applyFont="1" applyFill="1" applyBorder="1" applyAlignment="1" applyProtection="1"/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2" fillId="4" borderId="5" xfId="0" applyNumberFormat="1" applyFont="1" applyFill="1" applyBorder="1" applyAlignment="1" applyProtection="1">
      <alignment horizontal="left" vertical="center" wrapText="1" indent="1"/>
    </xf>
    <xf numFmtId="49" fontId="15" fillId="5" borderId="5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/>
    <xf numFmtId="164" fontId="9" fillId="5" borderId="6" xfId="0" applyNumberFormat="1" applyFont="1" applyFill="1" applyBorder="1" applyAlignment="1" applyProtection="1"/>
    <xf numFmtId="164" fontId="9" fillId="5" borderId="1" xfId="0" applyNumberFormat="1" applyFont="1" applyFill="1" applyBorder="1" applyAlignment="1" applyProtection="1">
      <alignment horizontal="center"/>
    </xf>
    <xf numFmtId="164" fontId="9" fillId="5" borderId="6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>
      <alignment horizontal="center"/>
    </xf>
    <xf numFmtId="164" fontId="10" fillId="5" borderId="1" xfId="0" applyNumberFormat="1" applyFont="1" applyFill="1" applyBorder="1" applyAlignment="1" applyProtection="1"/>
    <xf numFmtId="164" fontId="10" fillId="5" borderId="6" xfId="0" applyNumberFormat="1" applyFont="1" applyFill="1" applyBorder="1" applyAlignment="1" applyProtection="1"/>
    <xf numFmtId="49" fontId="1" fillId="5" borderId="5" xfId="0" applyNumberFormat="1" applyFont="1" applyFill="1" applyBorder="1" applyAlignment="1" applyProtection="1">
      <alignment horizontal="left" vertical="center" wrapText="1" indent="1"/>
    </xf>
    <xf numFmtId="164" fontId="9" fillId="5" borderId="1" xfId="0" applyNumberFormat="1" applyFont="1" applyFill="1" applyBorder="1" applyAlignment="1" applyProtection="1">
      <alignment horizontal="right"/>
    </xf>
    <xf numFmtId="164" fontId="9" fillId="5" borderId="6" xfId="0" applyNumberFormat="1" applyFont="1" applyFill="1" applyBorder="1" applyAlignment="1" applyProtection="1">
      <alignment horizontal="right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164" fontId="10" fillId="5" borderId="1" xfId="0" applyNumberFormat="1" applyFont="1" applyFill="1" applyBorder="1" applyAlignment="1" applyProtection="1">
      <alignment horizontal="right"/>
    </xf>
    <xf numFmtId="164" fontId="10" fillId="5" borderId="6" xfId="0" applyNumberFormat="1" applyFont="1" applyFill="1" applyBorder="1" applyAlignment="1" applyProtection="1">
      <alignment horizontal="right"/>
    </xf>
    <xf numFmtId="49" fontId="15" fillId="6" borderId="5" xfId="0" applyNumberFormat="1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right"/>
    </xf>
    <xf numFmtId="164" fontId="9" fillId="6" borderId="6" xfId="0" applyNumberFormat="1" applyFont="1" applyFill="1" applyBorder="1" applyAlignment="1" applyProtection="1">
      <alignment horizontal="right"/>
    </xf>
    <xf numFmtId="49" fontId="1" fillId="6" borderId="5" xfId="0" applyNumberFormat="1" applyFont="1" applyFill="1" applyBorder="1" applyAlignment="1" applyProtection="1">
      <alignment vertical="center" wrapText="1"/>
    </xf>
    <xf numFmtId="164" fontId="10" fillId="6" borderId="1" xfId="0" applyNumberFormat="1" applyFont="1" applyFill="1" applyBorder="1" applyAlignment="1" applyProtection="1">
      <alignment horizontal="right"/>
    </xf>
    <xf numFmtId="164" fontId="10" fillId="6" borderId="6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 applyProtection="1">
      <alignment horizontal="right"/>
    </xf>
    <xf numFmtId="49" fontId="12" fillId="3" borderId="5" xfId="0" applyNumberFormat="1" applyFont="1" applyFill="1" applyBorder="1" applyAlignment="1" applyProtection="1">
      <alignment horizontal="left" vertical="center" wrapText="1" indent="1"/>
    </xf>
    <xf numFmtId="0" fontId="2" fillId="3" borderId="1" xfId="0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49" fontId="8" fillId="5" borderId="5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Border="1" applyAlignment="1" applyProtection="1">
      <alignment horizontal="justify" vertical="center" wrapText="1"/>
    </xf>
    <xf numFmtId="49" fontId="2" fillId="0" borderId="13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justify" vertical="center" wrapText="1"/>
    </xf>
    <xf numFmtId="49" fontId="9" fillId="2" borderId="13" xfId="0" applyNumberFormat="1" applyFont="1" applyFill="1" applyBorder="1" applyAlignment="1" applyProtection="1">
      <alignment horizontal="justify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F112"/>
  <sheetViews>
    <sheetView tabSelected="1" workbookViewId="0">
      <pane xSplit="2" ySplit="2" topLeftCell="C3" activePane="bottomRight" state="frozen"/>
      <selection activeCell="C65" activeCellId="1" sqref="C31 C65"/>
      <selection pane="topRight" activeCell="C65" activeCellId="1" sqref="C31 C65"/>
      <selection pane="bottomLeft" activeCell="C65" activeCellId="1" sqref="C31 C65"/>
      <selection pane="bottomRight" activeCell="D102" sqref="D102"/>
    </sheetView>
  </sheetViews>
  <sheetFormatPr defaultRowHeight="12.75" outlineLevelRow="1"/>
  <cols>
    <col min="1" max="1" width="114.5703125" style="2" customWidth="1"/>
    <col min="2" max="2" width="4.7109375" style="1" customWidth="1"/>
    <col min="3" max="6" width="12.7109375" style="1" customWidth="1"/>
    <col min="7" max="16384" width="9.140625" style="1"/>
  </cols>
  <sheetData>
    <row r="1" spans="1:6" ht="13.5" thickBot="1">
      <c r="A1" s="119" t="s">
        <v>133</v>
      </c>
      <c r="B1" s="119"/>
      <c r="C1" s="61"/>
      <c r="D1" s="61"/>
      <c r="E1" s="61"/>
      <c r="F1" s="61"/>
    </row>
    <row r="2" spans="1:6" ht="15.75">
      <c r="A2" s="126" t="s">
        <v>134</v>
      </c>
      <c r="B2" s="127"/>
      <c r="C2" s="125" t="s">
        <v>100</v>
      </c>
      <c r="D2" s="125"/>
      <c r="E2" s="120" t="s">
        <v>86</v>
      </c>
      <c r="F2" s="121"/>
    </row>
    <row r="3" spans="1:6" ht="24">
      <c r="A3" s="114"/>
      <c r="B3" s="112" t="s">
        <v>42</v>
      </c>
      <c r="C3" s="113" t="s">
        <v>82</v>
      </c>
      <c r="D3" s="113" t="s">
        <v>7</v>
      </c>
      <c r="E3" s="113" t="s">
        <v>84</v>
      </c>
      <c r="F3" s="115" t="s">
        <v>7</v>
      </c>
    </row>
    <row r="4" spans="1:6" ht="15">
      <c r="A4" s="85" t="s">
        <v>88</v>
      </c>
      <c r="B4" s="86">
        <v>1</v>
      </c>
      <c r="C4" s="87">
        <f>C5+C7+C10+C11+C13+C14</f>
        <v>6712.2920000000004</v>
      </c>
      <c r="D4" s="87">
        <f>D5+D7+D10+D11+D13+D14</f>
        <v>1199</v>
      </c>
      <c r="E4" s="89" t="s">
        <v>85</v>
      </c>
      <c r="F4" s="90" t="s">
        <v>85</v>
      </c>
    </row>
    <row r="5" spans="1:6" ht="15">
      <c r="A5" s="19" t="s">
        <v>103</v>
      </c>
      <c r="B5" s="5">
        <v>2</v>
      </c>
      <c r="C5" s="11">
        <v>477</v>
      </c>
      <c r="D5" s="11">
        <v>53</v>
      </c>
      <c r="E5" s="47" t="s">
        <v>85</v>
      </c>
      <c r="F5" s="48" t="s">
        <v>85</v>
      </c>
    </row>
    <row r="6" spans="1:6">
      <c r="A6" s="68" t="s">
        <v>38</v>
      </c>
      <c r="B6" s="5">
        <v>3</v>
      </c>
      <c r="C6" s="12"/>
      <c r="D6" s="12"/>
      <c r="E6" s="47" t="s">
        <v>85</v>
      </c>
      <c r="F6" s="48" t="s">
        <v>85</v>
      </c>
    </row>
    <row r="7" spans="1:6" ht="15">
      <c r="A7" s="19" t="s">
        <v>105</v>
      </c>
      <c r="B7" s="5">
        <v>4</v>
      </c>
      <c r="C7" s="13">
        <f>C8+C9</f>
        <v>5235</v>
      </c>
      <c r="D7" s="13">
        <f>D8+D9</f>
        <v>1108</v>
      </c>
      <c r="E7" s="47" t="s">
        <v>85</v>
      </c>
      <c r="F7" s="48" t="s">
        <v>85</v>
      </c>
    </row>
    <row r="8" spans="1:6">
      <c r="A8" s="69" t="s">
        <v>36</v>
      </c>
      <c r="B8" s="5">
        <v>5</v>
      </c>
      <c r="C8" s="12">
        <v>1902</v>
      </c>
      <c r="D8" s="12">
        <v>452</v>
      </c>
      <c r="E8" s="47" t="s">
        <v>85</v>
      </c>
      <c r="F8" s="48" t="s">
        <v>85</v>
      </c>
    </row>
    <row r="9" spans="1:6" ht="24">
      <c r="A9" s="69" t="s">
        <v>75</v>
      </c>
      <c r="B9" s="5">
        <v>6</v>
      </c>
      <c r="C9" s="12">
        <v>3333</v>
      </c>
      <c r="D9" s="12">
        <v>656</v>
      </c>
      <c r="E9" s="47" t="s">
        <v>85</v>
      </c>
      <c r="F9" s="48" t="s">
        <v>85</v>
      </c>
    </row>
    <row r="10" spans="1:6" ht="30">
      <c r="A10" s="19" t="s">
        <v>104</v>
      </c>
      <c r="B10" s="5">
        <v>7</v>
      </c>
      <c r="C10" s="11">
        <f>(55000+16700+3000+56245+16790+14065+26804+14988+177600+600000+19100)/1000</f>
        <v>1000.292</v>
      </c>
      <c r="D10" s="11">
        <v>38</v>
      </c>
      <c r="E10" s="47" t="s">
        <v>85</v>
      </c>
      <c r="F10" s="48" t="s">
        <v>85</v>
      </c>
    </row>
    <row r="11" spans="1:6" ht="45">
      <c r="A11" s="19" t="s">
        <v>106</v>
      </c>
      <c r="B11" s="5">
        <v>8</v>
      </c>
      <c r="C11" s="11"/>
      <c r="D11" s="11"/>
      <c r="E11" s="47" t="s">
        <v>85</v>
      </c>
      <c r="F11" s="48" t="s">
        <v>85</v>
      </c>
    </row>
    <row r="12" spans="1:6">
      <c r="A12" s="68" t="s">
        <v>37</v>
      </c>
      <c r="B12" s="5">
        <v>9</v>
      </c>
      <c r="C12" s="12"/>
      <c r="D12" s="12"/>
      <c r="E12" s="47" t="s">
        <v>85</v>
      </c>
      <c r="F12" s="48" t="s">
        <v>85</v>
      </c>
    </row>
    <row r="13" spans="1:6" ht="30">
      <c r="A13" s="19" t="s">
        <v>107</v>
      </c>
      <c r="B13" s="5">
        <v>10</v>
      </c>
      <c r="C13" s="11"/>
      <c r="D13" s="11"/>
      <c r="E13" s="47" t="s">
        <v>85</v>
      </c>
      <c r="F13" s="48" t="s">
        <v>85</v>
      </c>
    </row>
    <row r="14" spans="1:6" ht="15">
      <c r="A14" s="19" t="s">
        <v>108</v>
      </c>
      <c r="B14" s="5">
        <v>11</v>
      </c>
      <c r="C14" s="11"/>
      <c r="D14" s="11"/>
      <c r="E14" s="47" t="s">
        <v>85</v>
      </c>
      <c r="F14" s="48" t="s">
        <v>85</v>
      </c>
    </row>
    <row r="15" spans="1:6" ht="15">
      <c r="A15" s="116" t="s">
        <v>90</v>
      </c>
      <c r="B15" s="86">
        <v>12</v>
      </c>
      <c r="C15" s="91" t="s">
        <v>85</v>
      </c>
      <c r="D15" s="91" t="s">
        <v>85</v>
      </c>
      <c r="E15" s="92">
        <f>E16+E18+E20+E22+E24</f>
        <v>1013</v>
      </c>
      <c r="F15" s="93">
        <f>F16+F18+F20+F22+F24</f>
        <v>240</v>
      </c>
    </row>
    <row r="16" spans="1:6" ht="15">
      <c r="A16" s="19" t="s">
        <v>109</v>
      </c>
      <c r="B16" s="5">
        <v>13</v>
      </c>
      <c r="C16" s="49" t="s">
        <v>85</v>
      </c>
      <c r="D16" s="49" t="s">
        <v>85</v>
      </c>
      <c r="E16" s="11">
        <v>1013</v>
      </c>
      <c r="F16" s="20">
        <v>240</v>
      </c>
    </row>
    <row r="17" spans="1:6">
      <c r="A17" s="69" t="s">
        <v>87</v>
      </c>
      <c r="B17" s="5">
        <v>14</v>
      </c>
      <c r="C17" s="49" t="s">
        <v>85</v>
      </c>
      <c r="D17" s="49" t="s">
        <v>85</v>
      </c>
      <c r="E17" s="11"/>
      <c r="F17" s="20"/>
    </row>
    <row r="18" spans="1:6" ht="15">
      <c r="A18" s="19" t="s">
        <v>110</v>
      </c>
      <c r="B18" s="5">
        <v>15</v>
      </c>
      <c r="C18" s="49" t="s">
        <v>85</v>
      </c>
      <c r="D18" s="49" t="s">
        <v>85</v>
      </c>
      <c r="E18" s="11"/>
      <c r="F18" s="20"/>
    </row>
    <row r="19" spans="1:6">
      <c r="A19" s="69" t="s">
        <v>87</v>
      </c>
      <c r="B19" s="5">
        <v>16</v>
      </c>
      <c r="C19" s="49" t="s">
        <v>85</v>
      </c>
      <c r="D19" s="49" t="s">
        <v>85</v>
      </c>
      <c r="E19" s="11"/>
      <c r="F19" s="20"/>
    </row>
    <row r="20" spans="1:6" ht="15">
      <c r="A20" s="19" t="s">
        <v>111</v>
      </c>
      <c r="B20" s="5">
        <v>17</v>
      </c>
      <c r="C20" s="49" t="s">
        <v>85</v>
      </c>
      <c r="D20" s="49" t="s">
        <v>85</v>
      </c>
      <c r="E20" s="11"/>
      <c r="F20" s="20"/>
    </row>
    <row r="21" spans="1:6">
      <c r="A21" s="69" t="s">
        <v>87</v>
      </c>
      <c r="B21" s="5">
        <v>18</v>
      </c>
      <c r="C21" s="49" t="s">
        <v>85</v>
      </c>
      <c r="D21" s="49" t="s">
        <v>85</v>
      </c>
      <c r="E21" s="11"/>
      <c r="F21" s="20"/>
    </row>
    <row r="22" spans="1:6" ht="15">
      <c r="A22" s="19" t="s">
        <v>112</v>
      </c>
      <c r="B22" s="5">
        <v>19</v>
      </c>
      <c r="C22" s="49" t="s">
        <v>85</v>
      </c>
      <c r="D22" s="49" t="s">
        <v>85</v>
      </c>
      <c r="E22" s="11"/>
      <c r="F22" s="20"/>
    </row>
    <row r="23" spans="1:6">
      <c r="A23" s="69" t="s">
        <v>87</v>
      </c>
      <c r="B23" s="5">
        <v>20</v>
      </c>
      <c r="C23" s="49" t="s">
        <v>85</v>
      </c>
      <c r="D23" s="49" t="s">
        <v>85</v>
      </c>
      <c r="E23" s="11"/>
      <c r="F23" s="20"/>
    </row>
    <row r="24" spans="1:6" ht="15">
      <c r="A24" s="19" t="s">
        <v>113</v>
      </c>
      <c r="B24" s="5">
        <v>21</v>
      </c>
      <c r="C24" s="49" t="s">
        <v>85</v>
      </c>
      <c r="D24" s="49" t="s">
        <v>85</v>
      </c>
      <c r="E24" s="11"/>
      <c r="F24" s="20"/>
    </row>
    <row r="25" spans="1:6" ht="15">
      <c r="A25" s="85" t="s">
        <v>91</v>
      </c>
      <c r="B25" s="86">
        <v>22</v>
      </c>
      <c r="C25" s="87">
        <f>C26+C28</f>
        <v>6760.2920000000004</v>
      </c>
      <c r="D25" s="87">
        <f>D26+D28</f>
        <v>1194</v>
      </c>
      <c r="E25" s="87">
        <f>E26+E28</f>
        <v>0</v>
      </c>
      <c r="F25" s="88">
        <f>F26+F28</f>
        <v>0</v>
      </c>
    </row>
    <row r="26" spans="1:6">
      <c r="A26" s="70" t="s">
        <v>8</v>
      </c>
      <c r="B26" s="122">
        <v>23</v>
      </c>
      <c r="C26" s="53">
        <f>C10</f>
        <v>1000.292</v>
      </c>
      <c r="D26" s="53">
        <v>32</v>
      </c>
      <c r="E26" s="11"/>
      <c r="F26" s="20"/>
    </row>
    <row r="27" spans="1:6">
      <c r="A27" s="69" t="s">
        <v>89</v>
      </c>
      <c r="B27" s="122"/>
      <c r="C27" s="55"/>
      <c r="D27" s="55"/>
      <c r="E27" s="49" t="s">
        <v>85</v>
      </c>
      <c r="F27" s="50" t="s">
        <v>85</v>
      </c>
    </row>
    <row r="28" spans="1:6" ht="38.25">
      <c r="A28" s="94" t="s">
        <v>92</v>
      </c>
      <c r="B28" s="86">
        <v>24</v>
      </c>
      <c r="C28" s="95">
        <f>C29+C38+C47+C53+C62+C63+C64+C65</f>
        <v>5760</v>
      </c>
      <c r="D28" s="95">
        <f>D29+D38+D47+D53+D62+D63+D64+D65</f>
        <v>1162</v>
      </c>
      <c r="E28" s="87">
        <f>E29+E38+E47+E53+E65</f>
        <v>0</v>
      </c>
      <c r="F28" s="88">
        <f>F29+F38+F47+F53+F65</f>
        <v>0</v>
      </c>
    </row>
    <row r="29" spans="1:6" ht="14.25">
      <c r="A29" s="22" t="s">
        <v>81</v>
      </c>
      <c r="B29" s="5">
        <v>25</v>
      </c>
      <c r="C29" s="56">
        <f>C30+C31+C32+C33+C34+C35+C36+C37</f>
        <v>3800</v>
      </c>
      <c r="D29" s="56">
        <f>D30+D31+D32+D33+D34+D35+D36+D37</f>
        <v>853</v>
      </c>
      <c r="E29" s="56">
        <f>E30+E31+E32+E33+E34+E35+E36+E37</f>
        <v>0</v>
      </c>
      <c r="F29" s="57">
        <f>F30+F31+F32+F33+F34+F35+F36+F37</f>
        <v>0</v>
      </c>
    </row>
    <row r="30" spans="1:6" ht="15" outlineLevel="1">
      <c r="A30" s="71" t="s">
        <v>23</v>
      </c>
      <c r="B30" s="5">
        <v>26</v>
      </c>
      <c r="C30" s="107">
        <v>3780</v>
      </c>
      <c r="D30" s="107">
        <v>853</v>
      </c>
      <c r="E30" s="42"/>
      <c r="F30" s="43"/>
    </row>
    <row r="31" spans="1:6" ht="15" outlineLevel="1">
      <c r="A31" s="71" t="s">
        <v>124</v>
      </c>
      <c r="B31" s="5">
        <v>27</v>
      </c>
      <c r="C31" s="107">
        <v>20</v>
      </c>
      <c r="D31" s="107"/>
      <c r="E31" s="42"/>
      <c r="F31" s="43"/>
    </row>
    <row r="32" spans="1:6" ht="15" outlineLevel="1">
      <c r="A32" s="74" t="s">
        <v>26</v>
      </c>
      <c r="B32" s="5">
        <v>28</v>
      </c>
      <c r="C32" s="107"/>
      <c r="D32" s="107"/>
      <c r="E32" s="42"/>
      <c r="F32" s="43"/>
    </row>
    <row r="33" spans="1:6" ht="15" outlineLevel="1">
      <c r="A33" s="74" t="s">
        <v>28</v>
      </c>
      <c r="B33" s="5">
        <f>B32+1</f>
        <v>29</v>
      </c>
      <c r="C33" s="107"/>
      <c r="D33" s="107"/>
      <c r="E33" s="42"/>
      <c r="F33" s="43"/>
    </row>
    <row r="34" spans="1:6" ht="15" outlineLevel="1">
      <c r="A34" s="74" t="s">
        <v>29</v>
      </c>
      <c r="B34" s="5">
        <f t="shared" ref="B34:B90" si="0">B33+1</f>
        <v>30</v>
      </c>
      <c r="C34" s="107"/>
      <c r="D34" s="107"/>
      <c r="E34" s="42"/>
      <c r="F34" s="43"/>
    </row>
    <row r="35" spans="1:6" ht="15" outlineLevel="1">
      <c r="A35" s="74" t="s">
        <v>33</v>
      </c>
      <c r="B35" s="5">
        <f t="shared" si="0"/>
        <v>31</v>
      </c>
      <c r="C35" s="107"/>
      <c r="D35" s="107"/>
      <c r="E35" s="42"/>
      <c r="F35" s="43"/>
    </row>
    <row r="36" spans="1:6" ht="15" outlineLevel="1">
      <c r="A36" s="74" t="s">
        <v>126</v>
      </c>
      <c r="B36" s="5">
        <f t="shared" si="0"/>
        <v>32</v>
      </c>
      <c r="C36" s="107"/>
      <c r="D36" s="107"/>
      <c r="E36" s="42"/>
      <c r="F36" s="43"/>
    </row>
    <row r="37" spans="1:6" ht="15" outlineLevel="1">
      <c r="A37" s="74" t="s">
        <v>31</v>
      </c>
      <c r="B37" s="5">
        <f t="shared" si="0"/>
        <v>33</v>
      </c>
      <c r="C37" s="107"/>
      <c r="D37" s="107"/>
      <c r="E37" s="42"/>
      <c r="F37" s="43"/>
    </row>
    <row r="38" spans="1:6" ht="14.25">
      <c r="A38" s="75" t="s">
        <v>13</v>
      </c>
      <c r="B38" s="5">
        <f t="shared" si="0"/>
        <v>34</v>
      </c>
      <c r="C38" s="108">
        <f>SUM(C39:C46)</f>
        <v>938</v>
      </c>
      <c r="D38" s="108">
        <f>SUM(D39:D46)</f>
        <v>66</v>
      </c>
      <c r="E38" s="37">
        <f>SUM(E39:E46)</f>
        <v>0</v>
      </c>
      <c r="F38" s="38">
        <f>SUM(F39:F46)</f>
        <v>0</v>
      </c>
    </row>
    <row r="39" spans="1:6" ht="15" outlineLevel="1">
      <c r="A39" s="74" t="s">
        <v>25</v>
      </c>
      <c r="B39" s="5">
        <f t="shared" si="0"/>
        <v>35</v>
      </c>
      <c r="C39" s="107">
        <v>42</v>
      </c>
      <c r="D39" s="107">
        <v>7</v>
      </c>
      <c r="E39" s="42"/>
      <c r="F39" s="43"/>
    </row>
    <row r="40" spans="1:6" ht="15" outlineLevel="1">
      <c r="A40" s="74" t="s">
        <v>26</v>
      </c>
      <c r="B40" s="5">
        <f t="shared" si="0"/>
        <v>36</v>
      </c>
      <c r="C40" s="107">
        <v>15</v>
      </c>
      <c r="D40" s="107"/>
      <c r="E40" s="42"/>
      <c r="F40" s="43"/>
    </row>
    <row r="41" spans="1:6" ht="15" outlineLevel="1">
      <c r="A41" s="74" t="s">
        <v>27</v>
      </c>
      <c r="B41" s="5">
        <f t="shared" si="0"/>
        <v>37</v>
      </c>
      <c r="C41" s="107">
        <v>251</v>
      </c>
      <c r="D41" s="107">
        <v>55</v>
      </c>
      <c r="E41" s="42"/>
      <c r="F41" s="43"/>
    </row>
    <row r="42" spans="1:6" ht="15" outlineLevel="1">
      <c r="A42" s="74" t="s">
        <v>120</v>
      </c>
      <c r="B42" s="5">
        <f t="shared" si="0"/>
        <v>38</v>
      </c>
      <c r="C42" s="107"/>
      <c r="D42" s="107"/>
      <c r="E42" s="42"/>
      <c r="F42" s="43"/>
    </row>
    <row r="43" spans="1:6" ht="15" outlineLevel="1">
      <c r="A43" s="74" t="s">
        <v>28</v>
      </c>
      <c r="B43" s="5">
        <f t="shared" si="0"/>
        <v>39</v>
      </c>
      <c r="C43" s="107">
        <v>279</v>
      </c>
      <c r="D43" s="107">
        <v>1</v>
      </c>
      <c r="E43" s="42"/>
      <c r="F43" s="43"/>
    </row>
    <row r="44" spans="1:6" ht="15" outlineLevel="1">
      <c r="A44" s="74" t="s">
        <v>123</v>
      </c>
      <c r="B44" s="5">
        <f t="shared" si="0"/>
        <v>40</v>
      </c>
      <c r="C44" s="107">
        <v>72</v>
      </c>
      <c r="D44" s="107">
        <v>3</v>
      </c>
      <c r="E44" s="42"/>
      <c r="F44" s="43"/>
    </row>
    <row r="45" spans="1:6" ht="15" outlineLevel="1">
      <c r="A45" s="74" t="s">
        <v>125</v>
      </c>
      <c r="B45" s="5">
        <f t="shared" si="0"/>
        <v>41</v>
      </c>
      <c r="C45" s="107"/>
      <c r="D45" s="107"/>
      <c r="E45" s="42"/>
      <c r="F45" s="43"/>
    </row>
    <row r="46" spans="1:6" ht="15" outlineLevel="1">
      <c r="A46" s="74" t="s">
        <v>31</v>
      </c>
      <c r="B46" s="5">
        <f t="shared" si="0"/>
        <v>42</v>
      </c>
      <c r="C46" s="107">
        <v>279</v>
      </c>
      <c r="D46" s="107"/>
      <c r="E46" s="42"/>
      <c r="F46" s="43"/>
    </row>
    <row r="47" spans="1:6" ht="14.25">
      <c r="A47" s="75" t="s">
        <v>14</v>
      </c>
      <c r="B47" s="5">
        <f t="shared" si="0"/>
        <v>43</v>
      </c>
      <c r="C47" s="108">
        <f>SUM(C48:C52)</f>
        <v>0</v>
      </c>
      <c r="D47" s="108">
        <f t="shared" ref="D47:F47" si="1">SUM(D48:D52)</f>
        <v>0</v>
      </c>
      <c r="E47" s="56">
        <f t="shared" si="1"/>
        <v>0</v>
      </c>
      <c r="F47" s="57">
        <f t="shared" si="1"/>
        <v>0</v>
      </c>
    </row>
    <row r="48" spans="1:6" ht="15" outlineLevel="1">
      <c r="A48" s="74" t="s">
        <v>25</v>
      </c>
      <c r="B48" s="5">
        <f t="shared" si="0"/>
        <v>44</v>
      </c>
      <c r="C48" s="107"/>
      <c r="D48" s="107"/>
      <c r="E48" s="42"/>
      <c r="F48" s="43"/>
    </row>
    <row r="49" spans="1:6" ht="15" outlineLevel="1">
      <c r="A49" s="74" t="s">
        <v>26</v>
      </c>
      <c r="B49" s="5">
        <f t="shared" si="0"/>
        <v>45</v>
      </c>
      <c r="C49" s="107"/>
      <c r="D49" s="107"/>
      <c r="E49" s="42"/>
      <c r="F49" s="43"/>
    </row>
    <row r="50" spans="1:6" ht="15" outlineLevel="1">
      <c r="A50" s="74" t="s">
        <v>29</v>
      </c>
      <c r="B50" s="5">
        <f t="shared" si="0"/>
        <v>46</v>
      </c>
      <c r="C50" s="107"/>
      <c r="D50" s="107"/>
      <c r="E50" s="42"/>
      <c r="F50" s="43"/>
    </row>
    <row r="51" spans="1:6" ht="15" outlineLevel="1">
      <c r="A51" s="74" t="s">
        <v>33</v>
      </c>
      <c r="B51" s="5">
        <f t="shared" si="0"/>
        <v>47</v>
      </c>
      <c r="C51" s="107"/>
      <c r="D51" s="107"/>
      <c r="E51" s="42"/>
      <c r="F51" s="43"/>
    </row>
    <row r="52" spans="1:6" ht="15" outlineLevel="1">
      <c r="A52" s="74" t="s">
        <v>126</v>
      </c>
      <c r="B52" s="5">
        <f t="shared" si="0"/>
        <v>48</v>
      </c>
      <c r="C52" s="107"/>
      <c r="D52" s="107"/>
      <c r="E52" s="42"/>
      <c r="F52" s="43"/>
    </row>
    <row r="53" spans="1:6" ht="14.25">
      <c r="A53" s="75" t="s">
        <v>15</v>
      </c>
      <c r="B53" s="5">
        <f t="shared" si="0"/>
        <v>49</v>
      </c>
      <c r="C53" s="108">
        <f>SUM(C54:C61)</f>
        <v>0</v>
      </c>
      <c r="D53" s="108">
        <f>SUM(D54:D61)</f>
        <v>0</v>
      </c>
      <c r="E53" s="37">
        <f>SUM(E54:E61)</f>
        <v>0</v>
      </c>
      <c r="F53" s="38">
        <f>SUM(F54:F61)</f>
        <v>0</v>
      </c>
    </row>
    <row r="54" spans="1:6" ht="15" outlineLevel="1">
      <c r="A54" s="74" t="s">
        <v>26</v>
      </c>
      <c r="B54" s="5">
        <f t="shared" si="0"/>
        <v>50</v>
      </c>
      <c r="C54" s="107"/>
      <c r="D54" s="107"/>
      <c r="E54" s="42"/>
      <c r="F54" s="43"/>
    </row>
    <row r="55" spans="1:6" ht="15" outlineLevel="1">
      <c r="A55" s="74" t="s">
        <v>120</v>
      </c>
      <c r="B55" s="5">
        <f t="shared" si="0"/>
        <v>51</v>
      </c>
      <c r="C55" s="107"/>
      <c r="D55" s="107"/>
      <c r="E55" s="42"/>
      <c r="F55" s="43"/>
    </row>
    <row r="56" spans="1:6" ht="15" outlineLevel="1">
      <c r="A56" s="74" t="s">
        <v>28</v>
      </c>
      <c r="B56" s="5"/>
      <c r="C56" s="107"/>
      <c r="D56" s="107"/>
      <c r="E56" s="42"/>
      <c r="F56" s="43"/>
    </row>
    <row r="57" spans="1:6" ht="15" outlineLevel="1">
      <c r="A57" s="74" t="s">
        <v>123</v>
      </c>
      <c r="B57" s="5">
        <f>B55+1</f>
        <v>52</v>
      </c>
      <c r="C57" s="107"/>
      <c r="D57" s="107"/>
      <c r="E57" s="42"/>
      <c r="F57" s="43"/>
    </row>
    <row r="58" spans="1:6" ht="15" outlineLevel="1">
      <c r="A58" s="74" t="s">
        <v>126</v>
      </c>
      <c r="B58" s="5">
        <f t="shared" si="0"/>
        <v>53</v>
      </c>
      <c r="C58" s="107"/>
      <c r="D58" s="107"/>
      <c r="E58" s="42"/>
      <c r="F58" s="43"/>
    </row>
    <row r="59" spans="1:6" ht="15" outlineLevel="1">
      <c r="A59" s="74" t="s">
        <v>30</v>
      </c>
      <c r="B59" s="5">
        <f t="shared" si="0"/>
        <v>54</v>
      </c>
      <c r="C59" s="107"/>
      <c r="D59" s="107"/>
      <c r="E59" s="42"/>
      <c r="F59" s="43"/>
    </row>
    <row r="60" spans="1:6" ht="15" outlineLevel="1">
      <c r="A60" s="74" t="s">
        <v>31</v>
      </c>
      <c r="B60" s="5">
        <f t="shared" si="0"/>
        <v>55</v>
      </c>
      <c r="C60" s="107"/>
      <c r="D60" s="107"/>
      <c r="E60" s="42"/>
      <c r="F60" s="43"/>
    </row>
    <row r="61" spans="1:6" ht="15" outlineLevel="1">
      <c r="A61" s="74" t="s">
        <v>32</v>
      </c>
      <c r="B61" s="5">
        <f t="shared" si="0"/>
        <v>56</v>
      </c>
      <c r="C61" s="107"/>
      <c r="D61" s="107"/>
      <c r="E61" s="42"/>
      <c r="F61" s="43"/>
    </row>
    <row r="62" spans="1:6" ht="15">
      <c r="A62" s="75" t="s">
        <v>34</v>
      </c>
      <c r="B62" s="5">
        <f t="shared" si="0"/>
        <v>57</v>
      </c>
      <c r="C62" s="107">
        <v>3</v>
      </c>
      <c r="D62" s="107">
        <v>3</v>
      </c>
      <c r="E62" s="45" t="s">
        <v>85</v>
      </c>
      <c r="F62" s="46" t="s">
        <v>85</v>
      </c>
    </row>
    <row r="63" spans="1:6" ht="44.25">
      <c r="A63" s="75" t="s">
        <v>115</v>
      </c>
      <c r="B63" s="5">
        <f t="shared" si="0"/>
        <v>58</v>
      </c>
      <c r="C63" s="107">
        <v>1013</v>
      </c>
      <c r="D63" s="107">
        <v>240</v>
      </c>
      <c r="E63" s="45" t="s">
        <v>85</v>
      </c>
      <c r="F63" s="46" t="s">
        <v>85</v>
      </c>
    </row>
    <row r="64" spans="1:6" ht="15">
      <c r="A64" s="75" t="s">
        <v>131</v>
      </c>
      <c r="B64" s="5">
        <f t="shared" si="0"/>
        <v>59</v>
      </c>
      <c r="C64" s="107"/>
      <c r="D64" s="107"/>
      <c r="E64" s="45" t="s">
        <v>85</v>
      </c>
      <c r="F64" s="46" t="s">
        <v>85</v>
      </c>
    </row>
    <row r="65" spans="1:6" ht="14.25">
      <c r="A65" s="75" t="s">
        <v>17</v>
      </c>
      <c r="B65" s="5">
        <f t="shared" si="0"/>
        <v>60</v>
      </c>
      <c r="C65" s="108">
        <f>SUM(C66:C73)</f>
        <v>6</v>
      </c>
      <c r="D65" s="108">
        <f>SUM(D66:D73)</f>
        <v>0</v>
      </c>
      <c r="E65" s="56">
        <f>SUM(E66:E73)</f>
        <v>0</v>
      </c>
      <c r="F65" s="57">
        <f>SUM(F66:F73)</f>
        <v>0</v>
      </c>
    </row>
    <row r="66" spans="1:6" ht="15" outlineLevel="1">
      <c r="A66" s="74" t="s">
        <v>24</v>
      </c>
      <c r="B66" s="5">
        <f t="shared" si="0"/>
        <v>61</v>
      </c>
      <c r="C66" s="107"/>
      <c r="D66" s="107"/>
      <c r="E66" s="58"/>
      <c r="F66" s="59"/>
    </row>
    <row r="67" spans="1:6" ht="15" outlineLevel="1">
      <c r="A67" s="74" t="s">
        <v>132</v>
      </c>
      <c r="B67" s="5">
        <f t="shared" si="0"/>
        <v>62</v>
      </c>
      <c r="C67" s="107"/>
      <c r="D67" s="107"/>
      <c r="E67" s="58"/>
      <c r="F67" s="59"/>
    </row>
    <row r="68" spans="1:6" ht="15" outlineLevel="1">
      <c r="A68" s="74" t="s">
        <v>35</v>
      </c>
      <c r="B68" s="5">
        <f t="shared" si="0"/>
        <v>63</v>
      </c>
      <c r="C68" s="107"/>
      <c r="D68" s="107"/>
      <c r="E68" s="58"/>
      <c r="F68" s="59"/>
    </row>
    <row r="69" spans="1:6" ht="15" outlineLevel="1">
      <c r="A69" s="74" t="s">
        <v>33</v>
      </c>
      <c r="B69" s="5">
        <f t="shared" si="0"/>
        <v>64</v>
      </c>
      <c r="C69" s="107"/>
      <c r="D69" s="107"/>
      <c r="E69" s="58"/>
      <c r="F69" s="59"/>
    </row>
    <row r="70" spans="1:6" ht="15" outlineLevel="1">
      <c r="A70" s="74" t="s">
        <v>126</v>
      </c>
      <c r="B70" s="5">
        <f t="shared" si="0"/>
        <v>65</v>
      </c>
      <c r="C70" s="107">
        <v>6</v>
      </c>
      <c r="D70" s="107"/>
      <c r="E70" s="58"/>
      <c r="F70" s="59"/>
    </row>
    <row r="71" spans="1:6" ht="15" outlineLevel="1">
      <c r="A71" s="74" t="s">
        <v>30</v>
      </c>
      <c r="B71" s="5">
        <f t="shared" si="0"/>
        <v>66</v>
      </c>
      <c r="C71" s="107"/>
      <c r="D71" s="107"/>
      <c r="E71" s="58"/>
      <c r="F71" s="59"/>
    </row>
    <row r="72" spans="1:6" ht="15" outlineLevel="1">
      <c r="A72" s="74" t="s">
        <v>31</v>
      </c>
      <c r="B72" s="5">
        <f t="shared" si="0"/>
        <v>67</v>
      </c>
      <c r="C72" s="107"/>
      <c r="D72" s="107"/>
      <c r="E72" s="58"/>
      <c r="F72" s="59"/>
    </row>
    <row r="73" spans="1:6" ht="15" outlineLevel="1">
      <c r="A73" s="74" t="s">
        <v>114</v>
      </c>
      <c r="B73" s="5">
        <f t="shared" si="0"/>
        <v>68</v>
      </c>
      <c r="C73" s="107"/>
      <c r="D73" s="107"/>
      <c r="E73" s="58"/>
      <c r="F73" s="59"/>
    </row>
    <row r="74" spans="1:6">
      <c r="A74" s="97" t="s">
        <v>93</v>
      </c>
      <c r="B74" s="5">
        <f t="shared" si="0"/>
        <v>69</v>
      </c>
      <c r="C74" s="95">
        <f>C4-C25</f>
        <v>-48</v>
      </c>
      <c r="D74" s="95">
        <f>D4-D25</f>
        <v>5</v>
      </c>
      <c r="E74" s="95">
        <f>E15-E25</f>
        <v>1013</v>
      </c>
      <c r="F74" s="96">
        <f>F15-F25</f>
        <v>240</v>
      </c>
    </row>
    <row r="75" spans="1:6">
      <c r="A75" s="97" t="s">
        <v>94</v>
      </c>
      <c r="B75" s="5">
        <f t="shared" si="0"/>
        <v>70</v>
      </c>
      <c r="C75" s="98">
        <f>C76+C81+C84+C87+C90</f>
        <v>48</v>
      </c>
      <c r="D75" s="98">
        <f>D76+D81+D84+D87+D90</f>
        <v>-5</v>
      </c>
      <c r="E75" s="98">
        <f>E76</f>
        <v>0</v>
      </c>
      <c r="F75" s="99">
        <f>F76</f>
        <v>0</v>
      </c>
    </row>
    <row r="76" spans="1:6">
      <c r="A76" s="23" t="s">
        <v>95</v>
      </c>
      <c r="B76" s="5">
        <f t="shared" si="0"/>
        <v>71</v>
      </c>
      <c r="C76" s="4">
        <f>C77-C79</f>
        <v>48</v>
      </c>
      <c r="D76" s="4">
        <f>D77-D79</f>
        <v>-5</v>
      </c>
      <c r="E76" s="4">
        <f>E77-E79</f>
        <v>0</v>
      </c>
      <c r="F76" s="28">
        <f>F77-F79</f>
        <v>0</v>
      </c>
    </row>
    <row r="77" spans="1:6">
      <c r="A77" s="24" t="s">
        <v>39</v>
      </c>
      <c r="B77" s="5">
        <f t="shared" si="0"/>
        <v>72</v>
      </c>
      <c r="C77" s="53">
        <v>48</v>
      </c>
      <c r="D77" s="53">
        <v>48</v>
      </c>
      <c r="E77" s="53"/>
      <c r="F77" s="54"/>
    </row>
    <row r="78" spans="1:6">
      <c r="A78" s="62" t="s">
        <v>6</v>
      </c>
      <c r="B78" s="5">
        <f t="shared" si="0"/>
        <v>73</v>
      </c>
      <c r="C78" s="53">
        <v>48</v>
      </c>
      <c r="D78" s="53">
        <v>48</v>
      </c>
      <c r="E78" s="53"/>
      <c r="F78" s="54"/>
    </row>
    <row r="79" spans="1:6">
      <c r="A79" s="24" t="s">
        <v>40</v>
      </c>
      <c r="B79" s="5">
        <f t="shared" si="0"/>
        <v>74</v>
      </c>
      <c r="C79" s="53"/>
      <c r="D79" s="53">
        <v>53</v>
      </c>
      <c r="E79" s="53"/>
      <c r="F79" s="54"/>
    </row>
    <row r="80" spans="1:6">
      <c r="A80" s="62" t="s">
        <v>6</v>
      </c>
      <c r="B80" s="5">
        <f t="shared" si="0"/>
        <v>75</v>
      </c>
      <c r="C80" s="53"/>
      <c r="D80" s="53">
        <v>47</v>
      </c>
      <c r="E80" s="53"/>
      <c r="F80" s="54"/>
    </row>
    <row r="81" spans="1:6">
      <c r="A81" s="23" t="s">
        <v>96</v>
      </c>
      <c r="B81" s="5">
        <f t="shared" si="0"/>
        <v>76</v>
      </c>
      <c r="C81" s="4">
        <f>C82-C83</f>
        <v>0</v>
      </c>
      <c r="D81" s="4">
        <f>D82-D83</f>
        <v>0</v>
      </c>
      <c r="E81" s="49" t="s">
        <v>85</v>
      </c>
      <c r="F81" s="50" t="s">
        <v>85</v>
      </c>
    </row>
    <row r="82" spans="1:6">
      <c r="A82" s="25" t="s">
        <v>1</v>
      </c>
      <c r="B82" s="5">
        <f t="shared" si="0"/>
        <v>77</v>
      </c>
      <c r="C82" s="53"/>
      <c r="D82" s="53"/>
      <c r="E82" s="49" t="s">
        <v>85</v>
      </c>
      <c r="F82" s="50" t="s">
        <v>85</v>
      </c>
    </row>
    <row r="83" spans="1:6">
      <c r="A83" s="25" t="s">
        <v>2</v>
      </c>
      <c r="B83" s="5">
        <f t="shared" si="0"/>
        <v>78</v>
      </c>
      <c r="C83" s="53"/>
      <c r="D83" s="53"/>
      <c r="E83" s="49" t="s">
        <v>85</v>
      </c>
      <c r="F83" s="50" t="s">
        <v>85</v>
      </c>
    </row>
    <row r="84" spans="1:6">
      <c r="A84" s="23" t="s">
        <v>97</v>
      </c>
      <c r="B84" s="5">
        <f t="shared" si="0"/>
        <v>79</v>
      </c>
      <c r="C84" s="4">
        <f>C85-C86</f>
        <v>0</v>
      </c>
      <c r="D84" s="4">
        <f>D85-D86</f>
        <v>0</v>
      </c>
      <c r="E84" s="49" t="s">
        <v>85</v>
      </c>
      <c r="F84" s="50" t="s">
        <v>85</v>
      </c>
    </row>
    <row r="85" spans="1:6">
      <c r="A85" s="25" t="s">
        <v>1</v>
      </c>
      <c r="B85" s="5">
        <f t="shared" si="0"/>
        <v>80</v>
      </c>
      <c r="C85" s="53"/>
      <c r="D85" s="53"/>
      <c r="E85" s="49" t="s">
        <v>85</v>
      </c>
      <c r="F85" s="50" t="s">
        <v>85</v>
      </c>
    </row>
    <row r="86" spans="1:6">
      <c r="A86" s="25" t="s">
        <v>2</v>
      </c>
      <c r="B86" s="5">
        <f t="shared" si="0"/>
        <v>81</v>
      </c>
      <c r="C86" s="53"/>
      <c r="D86" s="53"/>
      <c r="E86" s="49" t="s">
        <v>85</v>
      </c>
      <c r="F86" s="50" t="s">
        <v>85</v>
      </c>
    </row>
    <row r="87" spans="1:6">
      <c r="A87" s="23" t="s">
        <v>98</v>
      </c>
      <c r="B87" s="5">
        <f t="shared" si="0"/>
        <v>82</v>
      </c>
      <c r="C87" s="4">
        <f>C88-C89</f>
        <v>0</v>
      </c>
      <c r="D87" s="4">
        <f>D88-D89</f>
        <v>0</v>
      </c>
      <c r="E87" s="49" t="s">
        <v>85</v>
      </c>
      <c r="F87" s="50" t="s">
        <v>85</v>
      </c>
    </row>
    <row r="88" spans="1:6">
      <c r="A88" s="25" t="s">
        <v>4</v>
      </c>
      <c r="B88" s="5">
        <f t="shared" si="0"/>
        <v>83</v>
      </c>
      <c r="C88" s="53"/>
      <c r="D88" s="53"/>
      <c r="E88" s="49" t="s">
        <v>85</v>
      </c>
      <c r="F88" s="50" t="s">
        <v>85</v>
      </c>
    </row>
    <row r="89" spans="1:6">
      <c r="A89" s="25" t="s">
        <v>5</v>
      </c>
      <c r="B89" s="5">
        <f t="shared" si="0"/>
        <v>84</v>
      </c>
      <c r="C89" s="53"/>
      <c r="D89" s="53"/>
      <c r="E89" s="49" t="s">
        <v>85</v>
      </c>
      <c r="F89" s="50" t="s">
        <v>85</v>
      </c>
    </row>
    <row r="90" spans="1:6" ht="13.5" thickBot="1">
      <c r="A90" s="26" t="s">
        <v>3</v>
      </c>
      <c r="B90" s="27">
        <f t="shared" si="0"/>
        <v>85</v>
      </c>
      <c r="C90" s="60"/>
      <c r="D90" s="60"/>
      <c r="E90" s="51" t="s">
        <v>85</v>
      </c>
      <c r="F90" s="52" t="s">
        <v>85</v>
      </c>
    </row>
    <row r="91" spans="1:6" ht="18.75">
      <c r="A91" s="66" t="s">
        <v>102</v>
      </c>
      <c r="B91" s="67"/>
      <c r="C91" s="65">
        <f>C5-C6+C7+C12-C28+(C78-C80+C81+C84+C87+C90)</f>
        <v>0</v>
      </c>
      <c r="D91" s="65">
        <f>D5-D6+D7+D12-D28+(D78-D80+D81+D84+D87+D90)</f>
        <v>0</v>
      </c>
      <c r="E91" s="65">
        <f>C63-(E16-E17+E18-E19)</f>
        <v>0</v>
      </c>
      <c r="F91" s="65">
        <f>D63-(F16-F17+F18-F19)</f>
        <v>0</v>
      </c>
    </row>
    <row r="92" spans="1:6" ht="41.25" customHeight="1">
      <c r="A92" s="123" t="s">
        <v>99</v>
      </c>
      <c r="B92" s="124"/>
      <c r="C92" s="124"/>
      <c r="D92" s="124"/>
      <c r="E92" s="124"/>
      <c r="F92" s="124"/>
    </row>
    <row r="93" spans="1:6">
      <c r="A93" s="6"/>
      <c r="B93" s="44"/>
      <c r="C93" s="44"/>
      <c r="D93" s="44"/>
    </row>
    <row r="94" spans="1:6">
      <c r="A94" s="128" t="s">
        <v>83</v>
      </c>
      <c r="B94" s="128"/>
      <c r="C94" s="128"/>
      <c r="D94" s="128"/>
    </row>
    <row r="95" spans="1:6">
      <c r="A95" s="129" t="s">
        <v>47</v>
      </c>
      <c r="B95" s="130"/>
      <c r="C95" s="72">
        <f>C96+C97</f>
        <v>363</v>
      </c>
      <c r="D95" s="72">
        <f>D96+D97</f>
        <v>55</v>
      </c>
      <c r="E95" s="72">
        <f>E96+E97</f>
        <v>0</v>
      </c>
      <c r="F95" s="72">
        <f>F96+F97</f>
        <v>0</v>
      </c>
    </row>
    <row r="96" spans="1:6">
      <c r="A96" s="117" t="s">
        <v>10</v>
      </c>
      <c r="B96" s="118"/>
      <c r="C96" s="40"/>
      <c r="D96" s="40"/>
      <c r="E96" s="40"/>
      <c r="F96" s="40"/>
    </row>
    <row r="97" spans="1:6">
      <c r="A97" s="129" t="s">
        <v>48</v>
      </c>
      <c r="B97" s="130"/>
      <c r="C97" s="73">
        <f>SUM(C98:C109)</f>
        <v>363</v>
      </c>
      <c r="D97" s="73">
        <f>SUM(D98:D109)</f>
        <v>55</v>
      </c>
      <c r="E97" s="73">
        <f>SUM(E98:E109)</f>
        <v>0</v>
      </c>
      <c r="F97" s="73">
        <f>SUM(F98:F109)</f>
        <v>0</v>
      </c>
    </row>
    <row r="98" spans="1:6">
      <c r="A98" s="117" t="s">
        <v>11</v>
      </c>
      <c r="B98" s="118"/>
      <c r="C98" s="40"/>
      <c r="D98" s="40"/>
      <c r="E98" s="40"/>
      <c r="F98" s="40"/>
    </row>
    <row r="99" spans="1:6">
      <c r="A99" s="117" t="s">
        <v>66</v>
      </c>
      <c r="B99" s="118"/>
      <c r="C99" s="40"/>
      <c r="D99" s="40"/>
      <c r="E99" s="40"/>
      <c r="F99" s="40"/>
    </row>
    <row r="100" spans="1:6">
      <c r="A100" s="117" t="s">
        <v>67</v>
      </c>
      <c r="B100" s="118"/>
      <c r="C100" s="40"/>
      <c r="D100" s="40"/>
      <c r="E100" s="40"/>
      <c r="F100" s="40"/>
    </row>
    <row r="101" spans="1:6">
      <c r="A101" s="117" t="s">
        <v>12</v>
      </c>
      <c r="B101" s="118"/>
      <c r="C101" s="40">
        <v>236</v>
      </c>
      <c r="D101" s="40">
        <v>55</v>
      </c>
      <c r="E101" s="40"/>
      <c r="F101" s="40"/>
    </row>
    <row r="102" spans="1:6">
      <c r="A102" s="117" t="s">
        <v>122</v>
      </c>
      <c r="B102" s="118"/>
      <c r="C102" s="40"/>
      <c r="D102" s="40"/>
      <c r="E102" s="40"/>
      <c r="F102" s="40"/>
    </row>
    <row r="103" spans="1:6">
      <c r="A103" s="117" t="s">
        <v>68</v>
      </c>
      <c r="B103" s="118"/>
      <c r="C103" s="40">
        <v>68</v>
      </c>
      <c r="D103" s="40"/>
      <c r="E103" s="40"/>
      <c r="F103" s="40"/>
    </row>
    <row r="104" spans="1:6">
      <c r="A104" s="117" t="s">
        <v>69</v>
      </c>
      <c r="B104" s="118"/>
      <c r="C104" s="40">
        <v>5</v>
      </c>
      <c r="D104" s="40"/>
      <c r="E104" s="40"/>
      <c r="F104" s="40"/>
    </row>
    <row r="105" spans="1:6">
      <c r="A105" s="117" t="s">
        <v>116</v>
      </c>
      <c r="B105" s="118"/>
      <c r="C105" s="40"/>
      <c r="D105" s="40"/>
      <c r="E105" s="40"/>
      <c r="F105" s="40"/>
    </row>
    <row r="106" spans="1:6">
      <c r="A106" s="117" t="s">
        <v>117</v>
      </c>
      <c r="B106" s="118"/>
      <c r="C106" s="40"/>
      <c r="D106" s="40"/>
      <c r="E106" s="40"/>
      <c r="F106" s="40"/>
    </row>
    <row r="107" spans="1:6">
      <c r="A107" s="117" t="s">
        <v>127</v>
      </c>
      <c r="B107" s="118"/>
      <c r="C107" s="40"/>
      <c r="D107" s="40"/>
      <c r="E107" s="40"/>
      <c r="F107" s="40"/>
    </row>
    <row r="108" spans="1:6">
      <c r="A108" s="117" t="s">
        <v>118</v>
      </c>
      <c r="B108" s="118"/>
      <c r="C108" s="40"/>
      <c r="D108" s="40"/>
      <c r="E108" s="40"/>
      <c r="F108" s="40"/>
    </row>
    <row r="109" spans="1:6">
      <c r="A109" s="117" t="s">
        <v>119</v>
      </c>
      <c r="B109" s="118"/>
      <c r="C109" s="40">
        <v>54</v>
      </c>
      <c r="D109" s="40"/>
      <c r="E109" s="40"/>
      <c r="F109" s="40"/>
    </row>
    <row r="110" spans="1:6">
      <c r="A110" s="39"/>
      <c r="B110" s="8"/>
      <c r="C110" s="7"/>
      <c r="D110" s="8"/>
      <c r="E110" s="44"/>
      <c r="F110" s="44"/>
    </row>
    <row r="111" spans="1:6">
      <c r="A111" s="128" t="s">
        <v>65</v>
      </c>
      <c r="B111" s="128"/>
      <c r="C111" s="128"/>
      <c r="D111" s="128"/>
      <c r="E111" s="44"/>
      <c r="F111" s="44"/>
    </row>
    <row r="112" spans="1:6">
      <c r="A112" s="131" t="s">
        <v>49</v>
      </c>
      <c r="B112" s="132"/>
      <c r="C112" s="41"/>
      <c r="D112" s="41"/>
      <c r="E112" s="44"/>
      <c r="F112" s="44"/>
    </row>
  </sheetData>
  <sheetProtection password="CF66" sheet="1" objects="1" scenarios="1" selectLockedCells="1" autoFilter="0"/>
  <mergeCells count="24">
    <mergeCell ref="A111:D111"/>
    <mergeCell ref="A112:B112"/>
    <mergeCell ref="A104:B104"/>
    <mergeCell ref="A105:B105"/>
    <mergeCell ref="A106:B106"/>
    <mergeCell ref="A107:B107"/>
    <mergeCell ref="A108:B108"/>
    <mergeCell ref="A109:B109"/>
    <mergeCell ref="A103:B103"/>
    <mergeCell ref="A1:B1"/>
    <mergeCell ref="A100:B100"/>
    <mergeCell ref="A101:B101"/>
    <mergeCell ref="E2:F2"/>
    <mergeCell ref="B26:B27"/>
    <mergeCell ref="A92:F92"/>
    <mergeCell ref="C2:D2"/>
    <mergeCell ref="A2:B2"/>
    <mergeCell ref="A94:D94"/>
    <mergeCell ref="A95:B95"/>
    <mergeCell ref="A96:B96"/>
    <mergeCell ref="A97:B97"/>
    <mergeCell ref="A98:B98"/>
    <mergeCell ref="A99:B99"/>
    <mergeCell ref="A102:B102"/>
  </mergeCells>
  <phoneticPr fontId="4" type="noConversion"/>
  <pageMargins left="0" right="0" top="0" bottom="0" header="0.51181102362204722" footer="0.51181102362204722"/>
  <pageSetup paperSize="9" scale="58" fitToHeight="2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4" sqref="C4"/>
    </sheetView>
  </sheetViews>
  <sheetFormatPr defaultRowHeight="12.75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>
      <c r="A1" s="133" t="str">
        <f>fact!A1</f>
        <v>ПЛАН И ИСПОЛНЕНИЕ ДОХОДОВ И РАСХОДОВ КОНСОЛИДИРОВАННОГО БЮДЖЕТА РАЗЪЕЗЖЕНСКОГОСЕЛЬСОВЕТА</v>
      </c>
      <c r="B1" s="133"/>
      <c r="C1" s="133"/>
      <c r="D1" s="133"/>
    </row>
    <row r="2" spans="1:4" ht="15.75">
      <c r="A2" s="134" t="str">
        <f>fact!A2</f>
        <v>на 01.04.2020</v>
      </c>
      <c r="B2" s="134"/>
      <c r="C2" s="134"/>
      <c r="D2" s="134"/>
    </row>
    <row r="3" spans="1:4" ht="16.5" thickBot="1">
      <c r="A3" s="14"/>
      <c r="B3" s="14"/>
      <c r="C3" s="14"/>
      <c r="D3" s="14"/>
    </row>
    <row r="4" spans="1:4" ht="33.75" customHeight="1">
      <c r="A4" s="15"/>
      <c r="B4" s="16" t="s">
        <v>42</v>
      </c>
      <c r="C4" s="17" t="s">
        <v>41</v>
      </c>
      <c r="D4" s="18" t="s">
        <v>7</v>
      </c>
    </row>
    <row r="5" spans="1:4" ht="25.5" customHeight="1">
      <c r="A5" s="77" t="s">
        <v>45</v>
      </c>
      <c r="B5" s="78">
        <v>1</v>
      </c>
      <c r="C5" s="79">
        <f>C6+C7+C8</f>
        <v>5712</v>
      </c>
      <c r="D5" s="80">
        <f>D6+D7+D8</f>
        <v>1161</v>
      </c>
    </row>
    <row r="6" spans="1:4" ht="18" customHeight="1">
      <c r="A6" s="84" t="s">
        <v>18</v>
      </c>
      <c r="B6" s="5">
        <v>2</v>
      </c>
      <c r="C6" s="13">
        <f>fact!C5-fact!C6</f>
        <v>477</v>
      </c>
      <c r="D6" s="21">
        <f>fact!D5-fact!D6</f>
        <v>53</v>
      </c>
    </row>
    <row r="7" spans="1:4" ht="18.75" customHeight="1">
      <c r="A7" s="19" t="s">
        <v>70</v>
      </c>
      <c r="B7" s="5">
        <v>3</v>
      </c>
      <c r="C7" s="13">
        <f>fact!C7</f>
        <v>5235</v>
      </c>
      <c r="D7" s="21">
        <f>fact!D7</f>
        <v>1108</v>
      </c>
    </row>
    <row r="8" spans="1:4" ht="24.75" customHeight="1" thickBot="1">
      <c r="A8" s="34" t="s">
        <v>44</v>
      </c>
      <c r="B8" s="27">
        <v>4</v>
      </c>
      <c r="C8" s="35">
        <f>fact!C12</f>
        <v>0</v>
      </c>
      <c r="D8" s="36">
        <f>fact!D12</f>
        <v>0</v>
      </c>
    </row>
    <row r="9" spans="1:4" ht="21" customHeight="1">
      <c r="A9" s="83" t="s">
        <v>63</v>
      </c>
      <c r="B9" s="78">
        <v>5</v>
      </c>
      <c r="C9" s="79">
        <f>C10+C11+C12+C13+C14+C15+C16+C17</f>
        <v>5760</v>
      </c>
      <c r="D9" s="80">
        <f>D10+D11+D12+D13+D14+D15+D16+D17</f>
        <v>1162</v>
      </c>
    </row>
    <row r="10" spans="1:4" ht="19.5" customHeight="1">
      <c r="A10" s="22" t="s">
        <v>20</v>
      </c>
      <c r="B10" s="5">
        <v>6</v>
      </c>
      <c r="C10" s="37">
        <f>fact!C29</f>
        <v>3800</v>
      </c>
      <c r="D10" s="38">
        <f>fact!D29</f>
        <v>853</v>
      </c>
    </row>
    <row r="11" spans="1:4" ht="21" customHeight="1">
      <c r="A11" s="22" t="s">
        <v>13</v>
      </c>
      <c r="B11" s="5">
        <v>7</v>
      </c>
      <c r="C11" s="37">
        <f>fact!C38</f>
        <v>938</v>
      </c>
      <c r="D11" s="38">
        <f>fact!D38</f>
        <v>66</v>
      </c>
    </row>
    <row r="12" spans="1:4" ht="20.25" customHeight="1">
      <c r="A12" s="22" t="s">
        <v>14</v>
      </c>
      <c r="B12" s="5">
        <v>8</v>
      </c>
      <c r="C12" s="37">
        <f>fact!C47</f>
        <v>0</v>
      </c>
      <c r="D12" s="38">
        <f>fact!D47</f>
        <v>0</v>
      </c>
    </row>
    <row r="13" spans="1:4" ht="21" customHeight="1">
      <c r="A13" s="22" t="s">
        <v>15</v>
      </c>
      <c r="B13" s="5">
        <v>9</v>
      </c>
      <c r="C13" s="37">
        <f>fact!C53</f>
        <v>0</v>
      </c>
      <c r="D13" s="38">
        <f>fact!D53</f>
        <v>0</v>
      </c>
    </row>
    <row r="14" spans="1:4" ht="21.75" customHeight="1">
      <c r="A14" s="22" t="s">
        <v>34</v>
      </c>
      <c r="B14" s="5">
        <v>10</v>
      </c>
      <c r="C14" s="37">
        <f>fact!C62</f>
        <v>3</v>
      </c>
      <c r="D14" s="38">
        <f>fact!D62</f>
        <v>3</v>
      </c>
    </row>
    <row r="15" spans="1:4" ht="28.5">
      <c r="A15" s="22" t="s">
        <v>16</v>
      </c>
      <c r="B15" s="5">
        <v>11</v>
      </c>
      <c r="C15" s="37">
        <f>fact!C63</f>
        <v>1013</v>
      </c>
      <c r="D15" s="38">
        <f>fact!D63</f>
        <v>240</v>
      </c>
    </row>
    <row r="16" spans="1:4" ht="22.5" customHeight="1">
      <c r="A16" s="22" t="s">
        <v>19</v>
      </c>
      <c r="B16" s="5">
        <v>12</v>
      </c>
      <c r="C16" s="37">
        <f>fact!C64</f>
        <v>0</v>
      </c>
      <c r="D16" s="38">
        <f>fact!D64</f>
        <v>0</v>
      </c>
    </row>
    <row r="17" spans="1:4" ht="19.5" customHeight="1">
      <c r="A17" s="22" t="s">
        <v>17</v>
      </c>
      <c r="B17" s="5">
        <v>13</v>
      </c>
      <c r="C17" s="37">
        <f>fact!C65</f>
        <v>6</v>
      </c>
      <c r="D17" s="38">
        <f>fact!D65</f>
        <v>0</v>
      </c>
    </row>
    <row r="18" spans="1:4" ht="18.75" customHeight="1">
      <c r="A18" s="83" t="s">
        <v>46</v>
      </c>
      <c r="B18" s="78">
        <v>14</v>
      </c>
      <c r="C18" s="79">
        <f>C5-C9</f>
        <v>-48</v>
      </c>
      <c r="D18" s="80">
        <f>D5-D9</f>
        <v>-1</v>
      </c>
    </row>
    <row r="19" spans="1:4" ht="21" customHeight="1">
      <c r="A19" s="83" t="s">
        <v>64</v>
      </c>
      <c r="B19" s="78">
        <v>15</v>
      </c>
      <c r="C19" s="81">
        <f>C20+C23+C26+C29+C32</f>
        <v>48</v>
      </c>
      <c r="D19" s="82">
        <f>D20+D23+D26+D29+D32</f>
        <v>1</v>
      </c>
    </row>
    <row r="20" spans="1:4" ht="21" customHeight="1">
      <c r="A20" s="23" t="s">
        <v>71</v>
      </c>
      <c r="B20" s="5">
        <v>16</v>
      </c>
      <c r="C20" s="13">
        <f>C21-C22</f>
        <v>48</v>
      </c>
      <c r="D20" s="21">
        <f>D21-D22</f>
        <v>1</v>
      </c>
    </row>
    <row r="21" spans="1:4">
      <c r="A21" s="24" t="s">
        <v>62</v>
      </c>
      <c r="B21" s="5">
        <v>17</v>
      </c>
      <c r="C21" s="13">
        <f>fact!C78</f>
        <v>48</v>
      </c>
      <c r="D21" s="21">
        <f>fact!D78</f>
        <v>48</v>
      </c>
    </row>
    <row r="22" spans="1:4">
      <c r="A22" s="24" t="s">
        <v>61</v>
      </c>
      <c r="B22" s="5">
        <v>18</v>
      </c>
      <c r="C22" s="13">
        <f>fact!C80</f>
        <v>0</v>
      </c>
      <c r="D22" s="21">
        <f>fact!D80</f>
        <v>47</v>
      </c>
    </row>
    <row r="23" spans="1:4" ht="19.5" customHeight="1">
      <c r="A23" s="23" t="s">
        <v>72</v>
      </c>
      <c r="B23" s="5">
        <v>19</v>
      </c>
      <c r="C23" s="13">
        <f>C24-C25</f>
        <v>0</v>
      </c>
      <c r="D23" s="21">
        <f>D24-D25</f>
        <v>0</v>
      </c>
    </row>
    <row r="24" spans="1:4">
      <c r="A24" s="25" t="s">
        <v>1</v>
      </c>
      <c r="B24" s="5">
        <v>20</v>
      </c>
      <c r="C24" s="13">
        <f>fact!C82</f>
        <v>0</v>
      </c>
      <c r="D24" s="21">
        <f>fact!D82</f>
        <v>0</v>
      </c>
    </row>
    <row r="25" spans="1:4">
      <c r="A25" s="25" t="s">
        <v>2</v>
      </c>
      <c r="B25" s="5">
        <v>21</v>
      </c>
      <c r="C25" s="13">
        <f>fact!C83</f>
        <v>0</v>
      </c>
      <c r="D25" s="21">
        <f>fact!D83</f>
        <v>0</v>
      </c>
    </row>
    <row r="26" spans="1:4" ht="18.75" customHeight="1">
      <c r="A26" s="23" t="s">
        <v>73</v>
      </c>
      <c r="B26" s="5">
        <v>22</v>
      </c>
      <c r="C26" s="13">
        <f>C27-C28</f>
        <v>0</v>
      </c>
      <c r="D26" s="21">
        <f>D27-D28</f>
        <v>0</v>
      </c>
    </row>
    <row r="27" spans="1:4">
      <c r="A27" s="25" t="s">
        <v>1</v>
      </c>
      <c r="B27" s="5">
        <v>23</v>
      </c>
      <c r="C27" s="13">
        <f>fact!C85</f>
        <v>0</v>
      </c>
      <c r="D27" s="21">
        <f>fact!D85</f>
        <v>0</v>
      </c>
    </row>
    <row r="28" spans="1:4">
      <c r="A28" s="25" t="s">
        <v>2</v>
      </c>
      <c r="B28" s="5">
        <v>24</v>
      </c>
      <c r="C28" s="13">
        <f>fact!C86</f>
        <v>0</v>
      </c>
      <c r="D28" s="21">
        <f>fact!D86</f>
        <v>0</v>
      </c>
    </row>
    <row r="29" spans="1:4" ht="18" customHeight="1">
      <c r="A29" s="23" t="s">
        <v>74</v>
      </c>
      <c r="B29" s="5">
        <v>25</v>
      </c>
      <c r="C29" s="13">
        <f>C30-C31</f>
        <v>0</v>
      </c>
      <c r="D29" s="21">
        <f>D30-D31</f>
        <v>0</v>
      </c>
    </row>
    <row r="30" spans="1:4">
      <c r="A30" s="25" t="s">
        <v>4</v>
      </c>
      <c r="B30" s="5">
        <v>26</v>
      </c>
      <c r="C30" s="13">
        <f>fact!C88</f>
        <v>0</v>
      </c>
      <c r="D30" s="21">
        <f>fact!D88</f>
        <v>0</v>
      </c>
    </row>
    <row r="31" spans="1:4">
      <c r="A31" s="25" t="s">
        <v>5</v>
      </c>
      <c r="B31" s="5">
        <v>27</v>
      </c>
      <c r="C31" s="13">
        <f>fact!C89</f>
        <v>0</v>
      </c>
      <c r="D31" s="21">
        <f>fact!D89</f>
        <v>0</v>
      </c>
    </row>
    <row r="32" spans="1:4" ht="13.5" thickBot="1">
      <c r="A32" s="26" t="s">
        <v>3</v>
      </c>
      <c r="B32" s="27">
        <v>28</v>
      </c>
      <c r="C32" s="35">
        <f>fact!C90</f>
        <v>0</v>
      </c>
      <c r="D32" s="36">
        <f>fact!D90</f>
        <v>0</v>
      </c>
    </row>
    <row r="33" spans="1:4">
      <c r="A33" s="6"/>
    </row>
    <row r="34" spans="1:4" ht="18.75">
      <c r="A34" s="10"/>
      <c r="C34" s="9"/>
      <c r="D34" s="9"/>
    </row>
    <row r="35" spans="1:4">
      <c r="A35" s="6"/>
    </row>
    <row r="36" spans="1:4">
      <c r="A36" s="6"/>
    </row>
    <row r="37" spans="1:4">
      <c r="A37" s="6"/>
    </row>
    <row r="38" spans="1:4">
      <c r="A38" s="6"/>
    </row>
  </sheetData>
  <sheetProtection password="CC4F" sheet="1" objects="1" scenarios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A17" sqref="A17"/>
    </sheetView>
  </sheetViews>
  <sheetFormatPr defaultRowHeight="12.75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>
      <c r="A1" s="135" t="str">
        <f>fact!A1</f>
        <v>ПЛАН И ИСПОЛНЕНИЕ ДОХОДОВ И РАСХОДОВ КОНСОЛИДИРОВАННОГО БЮДЖЕТА РАЗЪЕЗЖЕНСКОГОСЕЛЬСОВЕТА</v>
      </c>
      <c r="B1" s="135"/>
      <c r="C1" s="135"/>
      <c r="D1" s="135"/>
    </row>
    <row r="2" spans="1:6" ht="16.5" thickBot="1">
      <c r="A2" s="136" t="str">
        <f>fact!A2</f>
        <v>на 01.04.2020</v>
      </c>
      <c r="B2" s="136"/>
      <c r="C2" s="136"/>
      <c r="D2" s="136"/>
    </row>
    <row r="3" spans="1:6" ht="31.5" customHeight="1">
      <c r="A3" s="15"/>
      <c r="B3" s="16" t="s">
        <v>0</v>
      </c>
      <c r="C3" s="17" t="s">
        <v>41</v>
      </c>
      <c r="D3" s="18" t="s">
        <v>7</v>
      </c>
    </row>
    <row r="4" spans="1:6" ht="23.25" customHeight="1">
      <c r="A4" s="100" t="s">
        <v>45</v>
      </c>
      <c r="B4" s="101">
        <v>1</v>
      </c>
      <c r="C4" s="102">
        <f>C5+C6+C7</f>
        <v>5712</v>
      </c>
      <c r="D4" s="103">
        <f>D5+D6+D7</f>
        <v>1161</v>
      </c>
    </row>
    <row r="5" spans="1:6" ht="19.5" customHeight="1">
      <c r="A5" s="19" t="s">
        <v>43</v>
      </c>
      <c r="B5" s="5">
        <v>2</v>
      </c>
      <c r="C5" s="4">
        <f>fact!C5-fact!C6</f>
        <v>477</v>
      </c>
      <c r="D5" s="28">
        <f>fact!D5-fact!D6</f>
        <v>53</v>
      </c>
    </row>
    <row r="6" spans="1:6" ht="20.25" customHeight="1">
      <c r="A6" s="19" t="s">
        <v>9</v>
      </c>
      <c r="B6" s="5">
        <v>3</v>
      </c>
      <c r="C6" s="4">
        <f>fact!C7</f>
        <v>5235</v>
      </c>
      <c r="D6" s="28">
        <f>fact!D7</f>
        <v>1108</v>
      </c>
    </row>
    <row r="7" spans="1:6" ht="30" customHeight="1">
      <c r="A7" s="19" t="s">
        <v>44</v>
      </c>
      <c r="B7" s="5">
        <v>4</v>
      </c>
      <c r="C7" s="4">
        <f>fact!C12</f>
        <v>0</v>
      </c>
      <c r="D7" s="28">
        <f>fact!D12</f>
        <v>0</v>
      </c>
    </row>
    <row r="8" spans="1:6" ht="21.75" customHeight="1">
      <c r="A8" s="100" t="s">
        <v>60</v>
      </c>
      <c r="B8" s="101">
        <v>5</v>
      </c>
      <c r="C8" s="102">
        <f>SUM(C9:C24)</f>
        <v>4747</v>
      </c>
      <c r="D8" s="103">
        <f>SUM(D9:D24)</f>
        <v>922</v>
      </c>
      <c r="F8" s="9"/>
    </row>
    <row r="9" spans="1:6" ht="15">
      <c r="A9" s="19" t="s">
        <v>21</v>
      </c>
      <c r="B9" s="5">
        <v>6</v>
      </c>
      <c r="C9" s="4">
        <f>fact!C30+fact!E30</f>
        <v>3780</v>
      </c>
      <c r="D9" s="4">
        <f>fact!D30+fact!F30</f>
        <v>853</v>
      </c>
    </row>
    <row r="10" spans="1:6" ht="15">
      <c r="A10" s="19" t="s">
        <v>22</v>
      </c>
      <c r="B10" s="5">
        <v>7</v>
      </c>
      <c r="C10" s="4">
        <f>fact!C31+fact!C66+fact!E31+fact!E66</f>
        <v>20</v>
      </c>
      <c r="D10" s="4">
        <f>fact!D31+fact!D66+fact!F31+fact!F66</f>
        <v>0</v>
      </c>
    </row>
    <row r="11" spans="1:6" ht="15">
      <c r="A11" s="19" t="s">
        <v>50</v>
      </c>
      <c r="B11" s="5">
        <v>8</v>
      </c>
      <c r="C11" s="4">
        <f>fact!C39+fact!C48+fact!E39+fact!E48</f>
        <v>42</v>
      </c>
      <c r="D11" s="4">
        <f>fact!D39+fact!D48+fact!F39+fact!F48</f>
        <v>7</v>
      </c>
    </row>
    <row r="12" spans="1:6" ht="15">
      <c r="A12" s="19" t="s">
        <v>51</v>
      </c>
      <c r="B12" s="5">
        <v>9</v>
      </c>
      <c r="C12" s="4">
        <f>fact!C32+fact!C40+fact!C49+fact!C54+fact!E32+fact!E40+fact!E49+fact!E54</f>
        <v>15</v>
      </c>
      <c r="D12" s="4">
        <f>fact!D32+fact!D40+fact!D49+fact!D54+fact!F32+fact!F40+fact!F49+fact!F54</f>
        <v>0</v>
      </c>
    </row>
    <row r="13" spans="1:6" ht="15">
      <c r="A13" s="19" t="s">
        <v>52</v>
      </c>
      <c r="B13" s="5">
        <v>10</v>
      </c>
      <c r="C13" s="4">
        <f>fact!C41+fact!E41</f>
        <v>251</v>
      </c>
      <c r="D13" s="4">
        <f>fact!D41+fact!F41</f>
        <v>55</v>
      </c>
    </row>
    <row r="14" spans="1:6" ht="15">
      <c r="A14" s="76" t="s">
        <v>130</v>
      </c>
      <c r="B14" s="5">
        <v>11</v>
      </c>
      <c r="C14" s="4">
        <f>fact!C42+fact!C55+fact!E42+fact!E55</f>
        <v>0</v>
      </c>
      <c r="D14" s="4">
        <f>fact!D42+fact!D55+fact!F42+fact!F55</f>
        <v>0</v>
      </c>
    </row>
    <row r="15" spans="1:6" ht="15">
      <c r="A15" s="19" t="s">
        <v>53</v>
      </c>
      <c r="B15" s="5">
        <v>12</v>
      </c>
      <c r="C15" s="4">
        <f>fact!C33+fact!C43+fact!E33+fact!E43+fact!C56+fact!E56</f>
        <v>279</v>
      </c>
      <c r="D15" s="4">
        <f>fact!D33+fact!D43+fact!F33+fact!F43+fact!D56+fact!F56</f>
        <v>1</v>
      </c>
    </row>
    <row r="16" spans="1:6" ht="15">
      <c r="A16" s="109" t="s">
        <v>129</v>
      </c>
      <c r="B16" s="110">
        <v>13</v>
      </c>
      <c r="C16" s="111">
        <f>fact!C34+fact!C44+fact!C50+fact!C57+fact!C67+fact!E67+fact!E57+fact!E50+fact!E44+fact!E34</f>
        <v>72</v>
      </c>
      <c r="D16" s="4">
        <f>fact!D34+fact!D44+fact!D50+fact!D57+fact!F34+fact!F44+fact!F50+fact!F57+fact!D69+fact!F69</f>
        <v>3</v>
      </c>
    </row>
    <row r="17" spans="1:4" ht="15">
      <c r="A17" s="109" t="s">
        <v>121</v>
      </c>
      <c r="B17" s="110">
        <v>14</v>
      </c>
      <c r="C17" s="111">
        <f>fact!C64</f>
        <v>0</v>
      </c>
      <c r="D17" s="4">
        <f>fact!D64</f>
        <v>0</v>
      </c>
    </row>
    <row r="18" spans="1:4" ht="17.25" customHeight="1">
      <c r="A18" s="109" t="s">
        <v>59</v>
      </c>
      <c r="B18" s="110">
        <v>15</v>
      </c>
      <c r="C18" s="111">
        <f>fact!C68+fact!E68</f>
        <v>0</v>
      </c>
      <c r="D18" s="4">
        <f>fact!D68+fact!F68</f>
        <v>0</v>
      </c>
    </row>
    <row r="19" spans="1:4" ht="15">
      <c r="A19" s="109" t="s">
        <v>54</v>
      </c>
      <c r="B19" s="110">
        <v>16</v>
      </c>
      <c r="C19" s="111">
        <f>fact!C62</f>
        <v>3</v>
      </c>
      <c r="D19" s="4">
        <f>fact!D62</f>
        <v>3</v>
      </c>
    </row>
    <row r="20" spans="1:4" ht="15">
      <c r="A20" s="109" t="s">
        <v>55</v>
      </c>
      <c r="B20" s="110">
        <v>17</v>
      </c>
      <c r="C20" s="111">
        <f>fact!C51+fact!C69+fact!E51+fact!E69+fact!C35+fact!E35</f>
        <v>0</v>
      </c>
      <c r="D20" s="4">
        <f>fact!D51+fact!D69+fact!F51+fact!F69+fact!D35+fact!F35</f>
        <v>0</v>
      </c>
    </row>
    <row r="21" spans="1:4" ht="15">
      <c r="A21" s="76" t="s">
        <v>128</v>
      </c>
      <c r="B21" s="110">
        <v>18</v>
      </c>
      <c r="C21" s="111">
        <f>fact!C36+fact!C58+fact!C70+fact!E36+fact!E58+fact!E70+fact!C52+fact!E52</f>
        <v>6</v>
      </c>
      <c r="D21" s="4">
        <f>fact!D36+fact!D58+fact!D70+fact!F36+fact!F58+fact!F70+fact!D52+fact!F52</f>
        <v>0</v>
      </c>
    </row>
    <row r="22" spans="1:4" ht="15">
      <c r="A22" s="19" t="s">
        <v>56</v>
      </c>
      <c r="B22" s="5">
        <v>19</v>
      </c>
      <c r="C22" s="4">
        <f>fact!C45+fact!C59+fact!C71+fact!E45+fact!E59+fact!E71</f>
        <v>0</v>
      </c>
      <c r="D22" s="4">
        <f>fact!D45+fact!D59+fact!D71+fact!F45+fact!F59+fact!F71</f>
        <v>0</v>
      </c>
    </row>
    <row r="23" spans="1:4" ht="18" customHeight="1">
      <c r="A23" s="19" t="s">
        <v>57</v>
      </c>
      <c r="B23" s="5">
        <v>20</v>
      </c>
      <c r="C23" s="4">
        <f>fact!C37+fact!C46+fact!C60+fact!C72+fact!E37+fact!E46+fact!E60+fact!E72</f>
        <v>279</v>
      </c>
      <c r="D23" s="4">
        <f>fact!D37+fact!D46+fact!D60+fact!D72+fact!F37+fact!F46+fact!F60+fact!F72</f>
        <v>0</v>
      </c>
    </row>
    <row r="24" spans="1:4" ht="18" customHeight="1">
      <c r="A24" s="19" t="s">
        <v>58</v>
      </c>
      <c r="B24" s="5">
        <v>21</v>
      </c>
      <c r="C24" s="4">
        <f>fact!C73+fact!E73+fact!C61+fact!E61</f>
        <v>0</v>
      </c>
      <c r="D24" s="4">
        <f>fact!D73+fact!F73+fact!D61+fact!F61</f>
        <v>0</v>
      </c>
    </row>
    <row r="25" spans="1:4">
      <c r="A25" s="104" t="s">
        <v>46</v>
      </c>
      <c r="B25" s="101">
        <v>22</v>
      </c>
      <c r="C25" s="102">
        <f>C4-C8</f>
        <v>965</v>
      </c>
      <c r="D25" s="103">
        <f>D4-D8</f>
        <v>239</v>
      </c>
    </row>
    <row r="26" spans="1:4">
      <c r="A26" s="104" t="s">
        <v>76</v>
      </c>
      <c r="B26" s="101">
        <v>23</v>
      </c>
      <c r="C26" s="105">
        <f>C27+C32+C35+C38+C41</f>
        <v>48</v>
      </c>
      <c r="D26" s="106">
        <f>D27+D32+D35+D38+D41</f>
        <v>1</v>
      </c>
    </row>
    <row r="27" spans="1:4">
      <c r="A27" s="29" t="s">
        <v>77</v>
      </c>
      <c r="B27" s="5">
        <v>24</v>
      </c>
      <c r="C27" s="4">
        <f>C28-C30</f>
        <v>48</v>
      </c>
      <c r="D27" s="28">
        <f>D28-D30</f>
        <v>1</v>
      </c>
    </row>
    <row r="28" spans="1:4">
      <c r="A28" s="24" t="s">
        <v>39</v>
      </c>
      <c r="B28" s="137">
        <v>25</v>
      </c>
      <c r="C28" s="4">
        <f>fact!C78+fact!E78</f>
        <v>48</v>
      </c>
      <c r="D28" s="28">
        <f>fact!D78+fact!F78</f>
        <v>48</v>
      </c>
    </row>
    <row r="29" spans="1:4">
      <c r="A29" s="62" t="s">
        <v>101</v>
      </c>
      <c r="B29" s="138"/>
      <c r="C29" s="63">
        <f>fact!E78</f>
        <v>0</v>
      </c>
      <c r="D29" s="64">
        <f>fact!F78</f>
        <v>0</v>
      </c>
    </row>
    <row r="30" spans="1:4">
      <c r="A30" s="24" t="s">
        <v>40</v>
      </c>
      <c r="B30" s="137">
        <v>26</v>
      </c>
      <c r="C30" s="4">
        <f>fact!C80+fact!E80</f>
        <v>0</v>
      </c>
      <c r="D30" s="28">
        <f>fact!D80+fact!F80</f>
        <v>47</v>
      </c>
    </row>
    <row r="31" spans="1:4">
      <c r="A31" s="62" t="s">
        <v>101</v>
      </c>
      <c r="B31" s="138"/>
      <c r="C31" s="63">
        <f>fact!E80</f>
        <v>0</v>
      </c>
      <c r="D31" s="64">
        <f>fact!F80</f>
        <v>0</v>
      </c>
    </row>
    <row r="32" spans="1:4">
      <c r="A32" s="30" t="s">
        <v>78</v>
      </c>
      <c r="B32" s="5">
        <v>27</v>
      </c>
      <c r="C32" s="4">
        <f>C33-C34</f>
        <v>0</v>
      </c>
      <c r="D32" s="28">
        <f>D33-D34</f>
        <v>0</v>
      </c>
    </row>
    <row r="33" spans="1:4">
      <c r="A33" s="24" t="s">
        <v>1</v>
      </c>
      <c r="B33" s="5">
        <v>28</v>
      </c>
      <c r="C33" s="4">
        <f>fact!C82</f>
        <v>0</v>
      </c>
      <c r="D33" s="28">
        <f>fact!D82</f>
        <v>0</v>
      </c>
    </row>
    <row r="34" spans="1:4">
      <c r="A34" s="24" t="s">
        <v>2</v>
      </c>
      <c r="B34" s="5">
        <v>29</v>
      </c>
      <c r="C34" s="4">
        <f>fact!C83</f>
        <v>0</v>
      </c>
      <c r="D34" s="28">
        <f>fact!D83</f>
        <v>0</v>
      </c>
    </row>
    <row r="35" spans="1:4">
      <c r="A35" s="30" t="s">
        <v>79</v>
      </c>
      <c r="B35" s="5">
        <v>30</v>
      </c>
      <c r="C35" s="4">
        <f>C36-C37</f>
        <v>0</v>
      </c>
      <c r="D35" s="28">
        <f>D36-D37</f>
        <v>0</v>
      </c>
    </row>
    <row r="36" spans="1:4">
      <c r="A36" s="25" t="s">
        <v>1</v>
      </c>
      <c r="B36" s="5">
        <v>31</v>
      </c>
      <c r="C36" s="4">
        <f>fact!C85</f>
        <v>0</v>
      </c>
      <c r="D36" s="28">
        <f>fact!D85</f>
        <v>0</v>
      </c>
    </row>
    <row r="37" spans="1:4">
      <c r="A37" s="25" t="s">
        <v>2</v>
      </c>
      <c r="B37" s="5">
        <v>32</v>
      </c>
      <c r="C37" s="4">
        <f>fact!C86</f>
        <v>0</v>
      </c>
      <c r="D37" s="28">
        <f>fact!D86</f>
        <v>0</v>
      </c>
    </row>
    <row r="38" spans="1:4">
      <c r="A38" s="30" t="s">
        <v>80</v>
      </c>
      <c r="B38" s="5">
        <v>33</v>
      </c>
      <c r="C38" s="4">
        <f>C39-C40</f>
        <v>0</v>
      </c>
      <c r="D38" s="28">
        <f>D39-D40</f>
        <v>0</v>
      </c>
    </row>
    <row r="39" spans="1:4">
      <c r="A39" s="25" t="s">
        <v>4</v>
      </c>
      <c r="B39" s="5">
        <v>34</v>
      </c>
      <c r="C39" s="4">
        <f>fact!C88</f>
        <v>0</v>
      </c>
      <c r="D39" s="28">
        <f>fact!D88</f>
        <v>0</v>
      </c>
    </row>
    <row r="40" spans="1:4">
      <c r="A40" s="25" t="s">
        <v>5</v>
      </c>
      <c r="B40" s="5">
        <v>35</v>
      </c>
      <c r="C40" s="4">
        <f>fact!C89</f>
        <v>0</v>
      </c>
      <c r="D40" s="28">
        <f>fact!D89</f>
        <v>0</v>
      </c>
    </row>
    <row r="41" spans="1:4" ht="13.5" thickBot="1">
      <c r="A41" s="31" t="s">
        <v>3</v>
      </c>
      <c r="B41" s="27">
        <v>36</v>
      </c>
      <c r="C41" s="32">
        <f>fact!C90</f>
        <v>0</v>
      </c>
      <c r="D41" s="33">
        <f>fact!D90</f>
        <v>0</v>
      </c>
    </row>
    <row r="42" spans="1:4" ht="15" customHeight="1">
      <c r="A42" s="1"/>
      <c r="B42" s="7"/>
      <c r="C42" s="7"/>
      <c r="D42" s="8"/>
    </row>
    <row r="43" spans="1:4">
      <c r="D43" s="3"/>
    </row>
    <row r="44" spans="1:4">
      <c r="D44" s="3"/>
    </row>
    <row r="45" spans="1:4">
      <c r="D45" s="3"/>
    </row>
    <row r="46" spans="1:4">
      <c r="D46" s="3"/>
    </row>
    <row r="47" spans="1:4">
      <c r="D47" s="3"/>
    </row>
    <row r="48" spans="1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</sheetData>
  <sheetProtection password="CF66" sheet="1" objects="1" scenarios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УЧ-1</cp:lastModifiedBy>
  <cp:lastPrinted>2019-07-02T10:37:36Z</cp:lastPrinted>
  <dcterms:created xsi:type="dcterms:W3CDTF">2003-04-09T07:37:31Z</dcterms:created>
  <dcterms:modified xsi:type="dcterms:W3CDTF">2020-04-05T08:12:00Z</dcterms:modified>
</cp:coreProperties>
</file>