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85" windowHeight="7995" tabRatio="901" activeTab="10"/>
  </bookViews>
  <sheets>
    <sheet name="Прил 1 ИСТОЧ" sheetId="1" r:id="rId1"/>
    <sheet name="прил 2 ИСТОЧ 2" sheetId="2" r:id="rId2"/>
    <sheet name="прил 3 АДМИН" sheetId="3" r:id="rId3"/>
    <sheet name="прил 4 ГЛ АДМ" sheetId="4" r:id="rId4"/>
    <sheet name="прил 5 ДОХ" sheetId="5" r:id="rId5"/>
    <sheet name="прил 6 ДОХ 2" sheetId="6" r:id="rId6"/>
    <sheet name="прил 7 РАЗД" sheetId="7" r:id="rId7"/>
    <sheet name="прил 9 ВЕДОМ" sheetId="8" r:id="rId8"/>
    <sheet name="прил 8 РАЗД 2" sheetId="9" r:id="rId9"/>
    <sheet name="прил 10 ВЕДОМ 2" sheetId="10" r:id="rId10"/>
    <sheet name="прил 11 СОФ" sheetId="11" r:id="rId11"/>
  </sheets>
  <definedNames/>
  <calcPr fullCalcOnLoad="1"/>
</workbook>
</file>

<file path=xl/sharedStrings.xml><?xml version="1.0" encoding="utf-8"?>
<sst xmlns="http://schemas.openxmlformats.org/spreadsheetml/2006/main" count="2278" uniqueCount="410">
  <si>
    <t>(тыс.рублей)</t>
  </si>
  <si>
    <t>№ строки</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</si>
  <si>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</si>
  <si>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</si>
  <si>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</si>
  <si>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1</t>
  </si>
  <si>
    <t>2</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</si>
  <si>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</si>
  <si>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</si>
  <si>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</si>
  <si>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</si>
  <si>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</si>
  <si>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</si>
  <si>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</si>
  <si>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Всего</t>
  </si>
  <si>
    <t>Увеличение прочих остатков денежных средств поселений</t>
  </si>
  <si>
    <t>Уменьшение прочих остатков денежных средств бюджетов поселений</t>
  </si>
  <si>
    <t>Приложение 1</t>
  </si>
  <si>
    <t>Источники внутреннего финансирования дефицита 
 бюджета на 2013 год</t>
  </si>
  <si>
    <t>021 01 05 00 00 00 0000 000</t>
  </si>
  <si>
    <t>021 01 05 00 00 00 0000 500</t>
  </si>
  <si>
    <t>021 01 05 02 00 00 0000 500</t>
  </si>
  <si>
    <t>021 01 05 02 01 00 0000 510</t>
  </si>
  <si>
    <t>021 01 05 02 01 10 0000 510</t>
  </si>
  <si>
    <t>021 01 05 00 00 00 0000 600</t>
  </si>
  <si>
    <t>021 01 05 02 00 00 0000 600</t>
  </si>
  <si>
    <t>021 01 05 02 01 00 0000 610</t>
  </si>
  <si>
    <t>021 01 05 02 01 10 0000 610</t>
  </si>
  <si>
    <t>к решению сельского Совета депутатов</t>
  </si>
  <si>
    <t xml:space="preserve">от  29.12.2012  № 32-112 р. </t>
  </si>
  <si>
    <t>Источники внутреннего финансирования дефицита 
 бюджета на 2014-2015 годы</t>
  </si>
  <si>
    <t>Приложение 5</t>
  </si>
  <si>
    <t>ДОХОДЫ   БЮДЖЕТА  РАЗЪЕЗЖЕНСКОГО  СЕЛЬСОВЕТА  на  2013  год</t>
  </si>
  <si>
    <t>(тыс. рублей)</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</si>
  <si>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</si>
  <si>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</si>
  <si>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Доходы  бюджета</t>
  </si>
  <si>
    <t>Главный администратор доходов бюджета</t>
  </si>
  <si>
    <t>Группа</t>
  </si>
  <si>
    <t>Подгруппа</t>
  </si>
  <si>
    <t>Статья</t>
  </si>
  <si>
    <t>Подстатья</t>
  </si>
  <si>
    <t>Элемент</t>
  </si>
  <si>
    <t>Подвид доходов</t>
  </si>
  <si>
    <t>Классификация операций сектора государственного управления, относящихся к доходам бюджетов</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</si>
  <si>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</si>
  <si>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</si>
  <si>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</si>
  <si>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</si>
  <si>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</si>
  <si>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</si>
  <si>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</si>
  <si>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</si>
  <si>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</si>
  <si>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</si>
  <si>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</si>
  <si>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</si>
  <si>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</si>
  <si>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</si>
  <si>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</si>
  <si>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</si>
  <si>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</si>
  <si>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</si>
  <si>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</si>
  <si>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</si>
  <si>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020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</si>
  <si>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</si>
  <si>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040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</si>
  <si>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</si>
  <si>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06</t>
  </si>
  <si>
    <t>НАЛОГИ НА ИМУЩЕСТВО</t>
  </si>
  <si>
    <t>Налог на имущество физических лиц</t>
  </si>
  <si>
    <t>030</t>
  </si>
  <si>
    <t>Налог на имущество физических лиц, взимаемый по ставкам применяемым к объектам налогооблажения,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</si>
  <si>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</si>
  <si>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 1 ст.394 Налогового кодекса Российской Федерации</t>
  </si>
  <si>
    <t>013</t>
  </si>
  <si>
    <t>Земельный налог ,взимаемый по ставкам установленным в соответствии с подпунктом 1 пункта 1 ст.394 НК РФ, и применяемым к объектам налогооблажения, расположенным в границах поселений</t>
  </si>
  <si>
    <t>Земельный налог ,взимаемый по ставкам установленным в соответствии с подпунктом 2 пункта 1 ст.394 Налогового кодекса Российской Федерации</t>
  </si>
  <si>
    <t>023</t>
  </si>
  <si>
    <t>Земельный налог ,взимаемый по ставкам установленным в соответствии с подпунктом 2 пункта 1 ст.394 НК РФ, и применяемым к объектам налогооблажения, расположенным в границах поселений</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</si>
  <si>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</si>
  <si>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</si>
  <si>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</si>
  <si>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</si>
  <si>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</si>
  <si>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самоуправления, уполномоченными в соответствии с законодательными актами РФ на совершение нотариальных действий</t>
  </si>
  <si>
    <t>009</t>
  </si>
  <si>
    <t>11</t>
  </si>
  <si>
    <t>ДОХОДЫ ОТ ИСПОЛЬЗОВАНИЯ ИМУЩЕСТВА, НАХОДЯЩЕГОСЯ В ГОСУДАРСТВЕННОЙ И МУНИЦИПАЛЬНОЙ СОБСТВЕННОСТИ</t>
  </si>
  <si>
    <t>05</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</si>
  <si>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</si>
  <si>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</si>
  <si>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</si>
  <si>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0021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</si>
  <si>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(Верхнеусинский сельсовет)</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</si>
  <si>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</si>
  <si>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</si>
  <si>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</si>
  <si>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</si>
  <si>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</si>
  <si>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</si>
  <si>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 (Верхнеусинский сельсовет)</t>
  </si>
  <si>
    <t>БЕЗВОЗМЕЗДНЫЕ ПОСТУПЛЕНИЯ</t>
  </si>
  <si>
    <t>БЕЗВОЗМЕЗДНЫЕ ПОСТУПЛЕНИЯ ОТ ДРУГИХ БЮДЖЕТОВ БЮДЖЕТНОЙ СИСТЕМЫ РОССИЙСКОЙ ФЕДЕРАЦИИ</t>
  </si>
  <si>
    <t>151</t>
  </si>
  <si>
    <t>Дотации бюджетам субъектов Российской Федерации и муниципальных образований</t>
  </si>
  <si>
    <t>001</t>
  </si>
  <si>
    <t>Дотации на выравнивание бюджетной обеспеченности</t>
  </si>
  <si>
    <t>Дотации бюджетам поселений на выравнивание бюджетной обеспеченности</t>
  </si>
  <si>
    <t>03</t>
  </si>
  <si>
    <t>Субвенции бюджетам субъектов Российской Федерации и муниципальных образований</t>
  </si>
  <si>
    <t>015</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</si>
  <si>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</si>
  <si>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</si>
  <si>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</si>
  <si>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014</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</si>
  <si>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</si>
  <si>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</si>
  <si>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999</t>
  </si>
  <si>
    <t xml:space="preserve">Прочие межбюджетные трансферты, передаваемые бюджетам </t>
  </si>
  <si>
    <t>Прочие межбюджетные трансферты, передаваемые бюджетам поселений</t>
  </si>
  <si>
    <t>ВСЕГО ДОХОДОВ</t>
  </si>
  <si>
    <t>Приложение 2</t>
  </si>
  <si>
    <t>ДОХОДЫ  БЮДЖЕТА РАЗЪЕЗЖЕНСКОГО СЕЛЬСОВЕТА на 2014-2015 годы</t>
  </si>
  <si>
    <t>Доходы  бюджета 2014 г</t>
  </si>
  <si>
    <t>Доходы  бюджета 2015 г</t>
  </si>
  <si>
    <t>0029</t>
  </si>
  <si>
    <t>07</t>
  </si>
  <si>
    <t>180</t>
  </si>
  <si>
    <t>ПРОЧИЕ БЕЗВОЗМЕЗДНЫЕ ПОСТУПЛЕНИЯ</t>
  </si>
  <si>
    <t>Прочие безвозмездные поступления в бюджеты поселений</t>
  </si>
  <si>
    <t>Главные администраторы  доходов    сельского  бюджета</t>
  </si>
  <si>
    <t>Код  бюджетной  классификации</t>
  </si>
  <si>
    <t>Наименование  кода  бюджетной  классификации</t>
  </si>
  <si>
    <t>Администрация Разъезженского сельсовета Ермаковского района Красноярского края</t>
  </si>
  <si>
    <t>108 04 020 01 1000 110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</si>
  <si>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</si>
  <si>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108 04 020 01 4000 110</t>
  </si>
  <si>
    <t>116 90050 10 0000 140</t>
  </si>
  <si>
    <t>Прочие поступления от  денежных взысканий (штрафов и иных сумм в возмещении ущерба, зачисляемые в бюджеты  поселений)</t>
  </si>
  <si>
    <t>117 01050 10 0000 180</t>
  </si>
  <si>
    <t>Невыясненные поступления, зачисляемые в  бюджеты поселений</t>
  </si>
  <si>
    <t>117 05050 10 0000 180</t>
  </si>
  <si>
    <t>Прочие неналоговые доходы бюджетов поселений</t>
  </si>
  <si>
    <t xml:space="preserve"> 2 02 01 001 10 0000 151</t>
  </si>
  <si>
    <t>Дотации бюджетам поселений на выравнивание  бюджетной обеспеченности</t>
  </si>
  <si>
    <t xml:space="preserve"> 2 02 03 015 10 0000 151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</si>
  <si>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</si>
  <si>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2 02 04 014 10 0000 151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</si>
  <si>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</si>
  <si>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2 02 04 999 10 0000 151</t>
  </si>
  <si>
    <t xml:space="preserve"> 2 02 09 054 10 0000 151</t>
  </si>
  <si>
    <t>Прочие безвозмездные поступления в бюджеты поселений от бюджетов муниципальных районов</t>
  </si>
  <si>
    <t>207 05000 10 0000 180</t>
  </si>
  <si>
    <t>219 05000 10 0000 151</t>
  </si>
  <si>
    <t>Возврат остатков субсидий, субвенций и иных межбюджетных трансфертов, имеющих целевое назначение, прошлых лет, из бюджетов поселений*</t>
  </si>
  <si>
    <t>Финансовое управление администрации    Ермаковского района   Красноярского края</t>
  </si>
  <si>
    <t>094</t>
  </si>
  <si>
    <t>208 05000 10 0000 180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</si>
  <si>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</si>
  <si>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административные поступления по всем подстатьям и программам соответствующего кода бюджетной классификации доходов осуществляется главным администратором, указанным в группировочном коде бюджетной классификации</t>
  </si>
  <si>
    <t>Приложение  № 3</t>
  </si>
  <si>
    <t xml:space="preserve">Перечень главных администраторов источников внутреннего финансирования дефицита бюджета </t>
  </si>
  <si>
    <t>Уменьшение  прочих остатков денежных средств бюджетов поселений</t>
  </si>
  <si>
    <t>Увеличение  прочих остатков денежных средств  бюджетов поселений</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</si>
  <si>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</si>
  <si>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</si>
  <si>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</si>
  <si>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</si>
  <si>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</si>
  <si>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</si>
  <si>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</si>
  <si>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</si>
  <si>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</si>
  <si>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Проведение выборов главы муниципального образования</t>
  </si>
  <si>
    <t>01 07</t>
  </si>
  <si>
    <t>Другие общегосударственные вопросы</t>
  </si>
  <si>
    <t>01 13</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</si>
  <si>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</si>
  <si>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</si>
  <si>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</si>
  <si>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</si>
  <si>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</si>
  <si>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</si>
  <si>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Другие вопросы в области национальной безопасности и правоохранительной деятельности</t>
  </si>
  <si>
    <t>Жилищно-коммунальное хозяйство</t>
  </si>
  <si>
    <t>05 00</t>
  </si>
  <si>
    <t>Коммунальное хозяйство</t>
  </si>
  <si>
    <t>05 02 </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</si>
  <si>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</si>
  <si>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</si>
  <si>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</si>
  <si>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</si>
  <si>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</si>
  <si>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</si>
  <si>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</si>
  <si>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</si>
  <si>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</si>
  <si>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</si>
  <si>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Физическая культура и спорт</t>
  </si>
  <si>
    <t>11 00</t>
  </si>
  <si>
    <t xml:space="preserve">Физическая культура </t>
  </si>
  <si>
    <t>11 01</t>
  </si>
  <si>
    <t>ВСЕГО</t>
  </si>
  <si>
    <t>Распределение расходов   бюджета по разделам и 
подразделам классификации расходов бюджетов  Российской Федерации 
на 2014-2015 годы</t>
  </si>
  <si>
    <t>Распределение расходов   бюджета 2013 г по разделам и 
подразделам классификации расходов бюджетов  Российской Федерации</t>
  </si>
  <si>
    <t>К  решению  совета  депутатов</t>
  </si>
  <si>
    <t>Код ведомства</t>
  </si>
  <si>
    <t>Раздел - подраздел</t>
  </si>
  <si>
    <t>целевая статья</t>
  </si>
  <si>
    <t>вид расходов</t>
  </si>
  <si>
    <t>01 00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</si>
  <si>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</si>
  <si>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</si>
  <si>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 xml:space="preserve">Глава муниципального образования </t>
  </si>
  <si>
    <t>0020300</t>
  </si>
  <si>
    <t xml:space="preserve">Выполнение функций органами местного самоуправления </t>
  </si>
  <si>
    <t>Средства на введение новых систем оплаты труда</t>
  </si>
  <si>
    <t>8600000</t>
  </si>
  <si>
    <t>Субсидии на частичное финансирование (возмещение) расходов на повышение с 1 октября 2012 года размеров оплаты труда глав муниципальных образований городских (сельских) поселений</t>
  </si>
  <si>
    <t>8650000</t>
  </si>
  <si>
    <t>Выполнение функций органами местного самоуправления</t>
  </si>
  <si>
    <t>Расходы за счет 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</si>
  <si>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8770000</t>
  </si>
  <si>
    <t xml:space="preserve">Центральный аппарат </t>
  </si>
  <si>
    <t>0020400</t>
  </si>
  <si>
    <t>Центральный аппарат иных органов</t>
  </si>
  <si>
    <t>0020460</t>
  </si>
  <si>
    <t xml:space="preserve">Расходы на содержание центрального аппарата иных органов, за исключением расходов по оплате труда </t>
  </si>
  <si>
    <t>0020461</t>
  </si>
  <si>
    <t>Расходы на оплату труда лиц, замещающих должности муниципальной службы</t>
  </si>
  <si>
    <t>0020462</t>
  </si>
  <si>
    <t>Расходы на оплату труда лиц, оплата которым производится на основе Единой тарифной сетки по оплате труда работников бюджетной сферы, и лиц, замещающих должности , не являющиеся должностями муниципальной службы</t>
  </si>
  <si>
    <t>0020463</t>
  </si>
  <si>
    <t>Межбюджетные трансферты</t>
  </si>
  <si>
    <t>5210000</t>
  </si>
  <si>
    <t>5210600</t>
  </si>
  <si>
    <t>Межбюджетные трансферты бюджетам муниципальных районов из бюджета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t>
  </si>
  <si>
    <t>500</t>
  </si>
  <si>
    <t>Региональные целевые программы</t>
  </si>
  <si>
    <t>5220000</t>
  </si>
  <si>
    <t>Краевая целевая программа «Повышения эффективности деятельности органов местного самоуправления в Красноярском крае» на 2011 - 2013 годы</t>
  </si>
  <si>
    <t>5225100</t>
  </si>
  <si>
    <t>Реализация муниципальных программ, направленных на повышение эффективности бюджетных расходов</t>
  </si>
  <si>
    <t>5225102</t>
  </si>
  <si>
    <t>Расходы за счет субсидии на частичное повышение размеров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01.06.2011 г.</t>
  </si>
  <si>
    <t>875000</t>
  </si>
  <si>
    <t>8750000</t>
  </si>
  <si>
    <t>Расходы за счет субсидии на дополнительное повышение размеров оплаты труда работников бюджетной сферы края с 01.04.2011 г.</t>
  </si>
  <si>
    <t>8760000</t>
  </si>
  <si>
    <t>Расходы на обеспечение расходных обязательств за счет средств межбюджетных трансфертов</t>
  </si>
  <si>
    <t>Финансовое обеспечение расходных обязательств муниципальных образований, возникающих при выполнении государственных полномочий субъектов Российской Федерации, переданных для осуществления органам местного самоуправления в установленном порядке</t>
  </si>
  <si>
    <t>Осуществление государственных полномочий по созданию и обеспечению деятельности административных комиссий</t>
  </si>
  <si>
    <t>50 0</t>
  </si>
  <si>
    <t>017</t>
  </si>
  <si>
    <t>Резервные фонды</t>
  </si>
  <si>
    <t>01 11</t>
  </si>
  <si>
    <t>0700000</t>
  </si>
  <si>
    <t>Резервные фонды местных администраций</t>
  </si>
  <si>
    <t>0700500</t>
  </si>
  <si>
    <t>Прочие расходы</t>
  </si>
  <si>
    <t>Прикладные научные исследования в области общегосударственных вопросов</t>
  </si>
  <si>
    <t>Содействие развитию налогового потенциала</t>
  </si>
  <si>
    <t>5225108</t>
  </si>
  <si>
    <t>Осуществление первичного воинского учета на территориях, где отсутствуют военные комиссариаты</t>
  </si>
  <si>
    <t>0013600</t>
  </si>
  <si>
    <t>Обеспечение пожарной безопасности</t>
  </si>
  <si>
    <t>03 10</t>
  </si>
  <si>
    <t>Краевая целевая программа "Обеспечение пожарной безопасности сельских населенных пунктов Красноярского края" на 2011-2013 годы</t>
  </si>
  <si>
    <t>5227200</t>
  </si>
  <si>
    <t xml:space="preserve">Обеспечение первичных мер пожарной безопасности </t>
  </si>
  <si>
    <t>5227202</t>
  </si>
  <si>
    <t>Софинансирование мероприятий, предусмотренных региональными программами  за счет средств местного бюджета</t>
  </si>
  <si>
    <t>9220000</t>
  </si>
  <si>
    <t>Софинансирование региональной программы "Обеспечение пожарной безопасности сельских населенных пунктов Красноярского края" на 2011-2013 годы</t>
  </si>
  <si>
    <t>9227200</t>
  </si>
  <si>
    <t>Софинансирование на обеспечение полномочий по первичным мерам пожарной безопасности</t>
  </si>
  <si>
    <t>9227202</t>
  </si>
  <si>
    <t>Национальная экономика</t>
  </si>
  <si>
    <t>04 00</t>
  </si>
  <si>
    <t>Дорожное хозяйство (дорожные фонды)</t>
  </si>
  <si>
    <t>04 09</t>
  </si>
  <si>
    <t>Долгосрочная целевая программа "Дороги Красноярья" на 2012-2016 годы</t>
  </si>
  <si>
    <t>5222000</t>
  </si>
  <si>
    <t>Содержание автомобилных дорог общего пользования местного значения городских округов, городских и сельских поселений</t>
  </si>
  <si>
    <t>5222031</t>
  </si>
  <si>
    <t>Софинансирование мероприятий, предусмотренных региональной долгосрочной целевой программой «Дороги Красноярья» на 2012 – 2016 годы</t>
  </si>
  <si>
    <t>9222000</t>
  </si>
  <si>
    <t>Софинансирование содержания автомобилных дорог общего пользования местного значения городских округов, городских и сельских поселений</t>
  </si>
  <si>
    <t>9222031</t>
  </si>
  <si>
    <t>021 </t>
  </si>
  <si>
    <t>05 02</t>
  </si>
  <si>
    <t xml:space="preserve">Поддержка коммунального хозяйства </t>
  </si>
  <si>
    <t>Мероприятия в области коммунального хозяйства</t>
  </si>
  <si>
    <t>521 00 00</t>
  </si>
  <si>
    <t>Иные межбюджетные трансферты бюджетам бюджетной системы</t>
  </si>
  <si>
    <t>521 03 00</t>
  </si>
  <si>
    <t xml:space="preserve">Региональные целевые программы  </t>
  </si>
  <si>
    <t>Долгосрочная целевая программа «Дороги Красноярья» на 2012 – 2016 годы</t>
  </si>
  <si>
    <t xml:space="preserve">Долгосрочная целевая программа "Долгосрочная целевая программа "Повышение эффективности деятельности органов местного самоуправления в Красноярском крае" на 2011 - 2013 годы </t>
  </si>
  <si>
    <t>Реализация проектов по благоустройству территорий поселений, городских округов</t>
  </si>
  <si>
    <t xml:space="preserve"> Расходы связанные с исполнением судебных актов, устранением замечаний органов государственного контроля (надзора)</t>
  </si>
  <si>
    <t xml:space="preserve">Софинансирование долгосрочной целевой программы Долгосрочная целевая программа "Повышение эффективности деятельности органов местного самоуправления в Красноярском крае" на 2011 - 2013 годы </t>
  </si>
  <si>
    <t>Софинансирование Реализация проектов по благоустройству территорий поселений, городских округов</t>
  </si>
  <si>
    <t>Софинансирование расходов связанных с исполнением судебных актов, устранением замечаний органов государственного контроля (надзора)</t>
  </si>
  <si>
    <t xml:space="preserve">Уличное освещение </t>
  </si>
  <si>
    <t>Содержание автомобильных дорог и инженерных сооружений  на них в границах городских округов и поселений  в рамках благоустройства</t>
  </si>
  <si>
    <t>Организация и содержание мест захоронения</t>
  </si>
  <si>
    <t>Прочие мероприятия по благоустройству городских округов и поселений</t>
  </si>
  <si>
    <t>500 </t>
  </si>
  <si>
    <t>Субсидии юридическим лицам</t>
  </si>
  <si>
    <t>006</t>
  </si>
  <si>
    <t xml:space="preserve">Целевые программы  </t>
  </si>
  <si>
    <t>7000000</t>
  </si>
  <si>
    <t>Целевые программы  муниципальных образований</t>
  </si>
  <si>
    <t>7950000</t>
  </si>
  <si>
    <t>Долгосрочная целевая программа "Безопасность  дорожного движения в Ермаковском районе на 2012-2014 годы."</t>
  </si>
  <si>
    <t>7954800</t>
  </si>
  <si>
    <t xml:space="preserve">Другие вопросы в области здравоохранения </t>
  </si>
  <si>
    <t>Иные безвозмездные и безвозвратные перечисления</t>
  </si>
  <si>
    <t>5200000</t>
  </si>
  <si>
    <t xml:space="preserve">  Организация и проведение аккорицидных обработок  мест массового отдыха населения </t>
  </si>
  <si>
    <t>5205500</t>
  </si>
  <si>
    <t xml:space="preserve">  Организация и проведение аккорицидных обработок  мест массового отдыха населения за счет средств краевого бюджета</t>
  </si>
  <si>
    <t>5205501</t>
  </si>
  <si>
    <t xml:space="preserve">  Организация и проведение аккорицидных обработок  мест массового отдыха населения за счет средств местного бюджета</t>
  </si>
  <si>
    <t>5205502</t>
  </si>
  <si>
    <t>Социальная политика</t>
  </si>
  <si>
    <t>10 00</t>
  </si>
  <si>
    <t>Пенсионное обеспечение</t>
  </si>
  <si>
    <t>10 01</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</si>
  <si>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</si>
  <si>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</si>
  <si>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</si>
  <si>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</si>
  <si>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Российской Федерации и муниципальных служащих</t>
  </si>
  <si>
    <t>491 01 00</t>
  </si>
  <si>
    <t>Социальные выплаты</t>
  </si>
  <si>
    <t>005</t>
  </si>
  <si>
    <t>Физическая культура</t>
  </si>
  <si>
    <t>Физкультурно-оздоровительная работа и спортивные мероприятия</t>
  </si>
  <si>
    <t>5129700</t>
  </si>
  <si>
    <t>Муниципальное бюджетное  учреждение «Сельский дом культуры» администрации Разъезженского сельсовета Ермаковского района</t>
  </si>
  <si>
    <t xml:space="preserve">Культура, кинематография </t>
  </si>
  <si>
    <t>Дворцы и дома культуры, другие учреждения культуры и средств массовой информации</t>
  </si>
  <si>
    <t>Субсидии сельским бюджетным учреждениям - дворцам и домам культуры, другим учрежденим культуры</t>
  </si>
  <si>
    <t>4409500</t>
  </si>
  <si>
    <t>Предоставление субсидий сельским бюджетным учреждениям-дворцам и домам культуры, другим учрежденим культуры-на выполнения муниципального задания</t>
  </si>
  <si>
    <t>4409501</t>
  </si>
  <si>
    <t>Субсидии некомерческим организациям</t>
  </si>
  <si>
    <t>019</t>
  </si>
  <si>
    <t>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</si>
  <si>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Муниципальноебюджетное учреждение «Библиотека» администрации Разъезженского сельсовета Ермаковского района</t>
  </si>
  <si>
    <t>Библиотеки</t>
  </si>
  <si>
    <t>Субсидии сельским бюджетным учреждениям - библиотекам</t>
  </si>
  <si>
    <t>4429500</t>
  </si>
  <si>
    <t>Предоставление субсидии сельским бюджетным учреждениям - библиотекам - на выполнение муниципального задания</t>
  </si>
  <si>
    <t>4429501</t>
  </si>
  <si>
    <t>Долгосрочная целевая программа "Культура Красноярья" на2010-2012 годы</t>
  </si>
  <si>
    <t>Приобретение компьютерной техники для муниципальных библиотек сельских поселений и муниципальных учреждений культуры музейного типа</t>
  </si>
  <si>
    <t>022</t>
  </si>
  <si>
    <t>9 01</t>
  </si>
  <si>
    <t>Расходы за счет субсидии на  повышение размеров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01.10.2011 г. на 6,5%</t>
  </si>
  <si>
    <t>Софинансирование долгосрочной целевой программы "Культура Красноярья" на2010-2012 годы</t>
  </si>
  <si>
    <t xml:space="preserve">Софинансирование приобретения компьютерной техники для муниципальных библиотек сельских поселений и муниципальных учреждений культуры музейного типа     
</t>
  </si>
  <si>
    <t>Сумма  на  2015 год</t>
  </si>
  <si>
    <t>Приложение 11</t>
  </si>
  <si>
    <t>Софинансирование краевых  целевых программ и мероприятий  на 2013 год плановый период 2014-2015годы</t>
  </si>
  <si>
    <t>№ п/п</t>
  </si>
  <si>
    <t>Наименование программ, субвенций</t>
  </si>
  <si>
    <t xml:space="preserve">% софинан-сирования </t>
  </si>
  <si>
    <t>Наименование главного распорядителя</t>
  </si>
  <si>
    <t>раздел / подраздел</t>
  </si>
  <si>
    <t xml:space="preserve">вид расходов </t>
  </si>
  <si>
    <t>сумма на 2013 год, тыс. руб.</t>
  </si>
  <si>
    <t>сумма на 2014 год, тыс. руб.</t>
  </si>
  <si>
    <t>сумма на 2015 год, тыс. руб.</t>
  </si>
  <si>
    <t>Софинансирование долгосрочной целевой программы «Обеспечение пожарной безопасности сельских населенных пунктов Красноярского края" на 2011-2013 годы за счет средств местного бюджета</t>
  </si>
  <si>
    <t>5%</t>
  </si>
  <si>
    <t>Администрация сельсовета</t>
  </si>
  <si>
    <t>0310</t>
  </si>
  <si>
    <t>Софинансирование краевой целевой программы "Повышение эффективности деятельности органов местного самоуправления в Красноярском крае" на 2011-2013 годы за счет средств местного бюджета</t>
  </si>
  <si>
    <t>0503</t>
  </si>
  <si>
    <t>Организация и проведение акарицидных обработок мест массового отдыха населения за счет средств местного бюджета</t>
  </si>
  <si>
    <t>12%</t>
  </si>
  <si>
    <t>0909</t>
  </si>
  <si>
    <t>Софинансирование долгосрочной целевой программы «Дороги Красноярья» на 2012 – 2016 годы</t>
  </si>
  <si>
    <t>0,1%</t>
  </si>
  <si>
    <t>0409</t>
  </si>
  <si>
    <t>922 20 21</t>
  </si>
  <si>
    <t>Итого:</t>
  </si>
  <si>
    <t>Ведомственная структура   расходов сельского  бюджета                                                        на    2013   год</t>
  </si>
  <si>
    <t>Условно утвержденные расходы</t>
  </si>
  <si>
    <t>Сумма  на       2014 год</t>
  </si>
  <si>
    <t>Приложение  № 4</t>
  </si>
  <si>
    <t>Приложение 6</t>
  </si>
  <si>
    <t>Приложение  №  7</t>
  </si>
  <si>
    <t>Приложение  № 9</t>
  </si>
  <si>
    <t>Приложение  №  8</t>
  </si>
  <si>
    <t>Приложение  №  10</t>
  </si>
  <si>
    <t>от  29.12.2012  № 32-112 р.</t>
  </si>
  <si>
    <t>от  29.12.2012  № 32-112 р.
.</t>
  </si>
  <si>
    <t xml:space="preserve">от  29.12.2012  № 32-112 р.       </t>
  </si>
  <si>
    <t xml:space="preserve">                            К  решению  совета  депутатов</t>
  </si>
  <si>
    <t>Ведомственная структура   расходов сельского  бюджета                                                        на    2014, 2015   годы</t>
  </si>
  <si>
    <t>на 2013 год</t>
  </si>
  <si>
    <t>922 51 07</t>
  </si>
  <si>
    <t>922 72 02</t>
  </si>
  <si>
    <t>520 55 02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</si>
</sst>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77">
    <font>
      <sz val="10"/>
      <name val="Arial Cyr"/>
      <family val="0"/>
    </font>
    <font>
      <sz val="10"/>
      <name val="Times New Roman"/>
      <family val="1"/>
    </font>
    <font>
      <b/>
      <sz val="10"/>
      <name val="Times New Roman"/>
      <family val="1"/>
    </font>
    <font>
      <sz val="12"/>
      <name val="Times New Roman"/>
      <family val="1"/>
    </font>
    <font>
      <b/>
      <sz val="14"/>
      <name val="Times New Roman"/>
      <family val="1"/>
    </font>
    <font>
      <b/>
      <sz val="12"/>
      <name val="Times New Roman"/>
      <family val="1"/>
    </font>
    <font>
      <sz val="11"/>
      <name val="Arial Cyr"/>
      <family val="0"/>
    </font>
    <font>
      <sz val="11"/>
      <color indexed="8"/>
      <name val="Times New Roman"/>
      <family val="1"/>
    </font>
    <font>
      <sz val="8"/>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b/>
      <sz val="8"/>
      <name val="Times New Roman"/>
      <family val="1"/>
    </font>
    <font>
      <sz val="9"/>
      <name val="Times New Roman"/>
      <family val="1"/>
    </font>
    <font>
      <b/>
      <sz val="11"/>
      <name val="Times New Roman"/>
      <family val="1"/>
    </font>
    <font>
      <b/>
      <sz val="12"/>
      <color indexed="8"/>
      <name val="Times New Roman"/>
      <family val="1"/>
    </font>
    <font>
      <sz val="8"/>
      <color indexed="8"/>
      <name val="Times New Roman"/>
      <family val="1"/>
    </font>
    <font>
      <b/>
      <sz val="10"/>
      <name val="Arial Cyr"/>
      <family val="0"/>
    </font>
    <font>
      <sz val="12"/>
      <color indexed="8"/>
      <name val="Times New Roman"/>
      <family val="1"/>
    </font>
    <font>
      <b/>
      <sz val="12"/>
      <name val="Arial Cyr"/>
      <family val="0"/>
    </font>
    <font>
      <sz val="10"/>
      <color indexed="8"/>
      <name val="Times New Roman"/>
      <family val="1"/>
    </font>
    <font>
      <b/>
      <i/>
      <sz val="11"/>
      <name val="Times New Roman"/>
      <family val="1"/>
    </font>
    <font>
      <b/>
      <i/>
      <sz val="11"/>
      <color indexed="8"/>
      <name val="Times New Roman"/>
      <family val="1"/>
    </font>
    <font>
      <b/>
      <i/>
      <sz val="11"/>
      <name val="Arial Cyr"/>
      <family val="0"/>
    </font>
    <font>
      <b/>
      <i/>
      <sz val="10"/>
      <name val="Times New Roman"/>
      <family val="1"/>
    </font>
    <font>
      <sz val="10"/>
      <name val="Helv"/>
      <family val="0"/>
    </font>
    <font>
      <b/>
      <sz val="9"/>
      <color indexed="12"/>
      <name val="Times New Roman"/>
      <family val="1"/>
    </font>
    <font>
      <sz val="9"/>
      <color indexed="12"/>
      <name val="Times New Roman"/>
      <family val="1"/>
    </font>
    <font>
      <sz val="10"/>
      <color indexed="12"/>
      <name val="Times New Roman"/>
      <family val="1"/>
    </font>
    <font>
      <sz val="9"/>
      <name val="Arial Cyr"/>
      <family val="0"/>
    </font>
    <font>
      <sz val="9"/>
      <color indexed="8"/>
      <name val="Times New Roman"/>
      <family val="1"/>
    </font>
    <font>
      <b/>
      <sz val="10"/>
      <color indexed="8"/>
      <name val="Times New Roman"/>
      <family val="1"/>
    </font>
    <font>
      <b/>
      <sz val="10"/>
      <color indexed="12"/>
      <name val="Times New Roman"/>
      <family val="1"/>
    </font>
    <font>
      <sz val="10"/>
      <color indexed="10"/>
      <name val="Times New Roman"/>
      <family val="1"/>
    </font>
    <font>
      <b/>
      <sz val="9"/>
      <name val="Times New Roman"/>
      <family val="1"/>
    </font>
    <font>
      <sz val="12"/>
      <name val="Arial"/>
      <family val="0"/>
    </font>
    <font>
      <sz val="10"/>
      <name val="Arial"/>
      <family val="0"/>
    </font>
    <font>
      <sz val="10"/>
      <name val="Times New Roman Cyr"/>
      <family val="1"/>
    </font>
    <font>
      <b/>
      <sz val="14"/>
      <name val="Arial"/>
      <family val="2"/>
    </font>
    <font>
      <sz val="8"/>
      <name val="Arial"/>
      <family val="0"/>
    </font>
    <font>
      <sz val="12"/>
      <color indexed="8"/>
      <name val="Times New Roman CYR"/>
      <family val="0"/>
    </font>
    <font>
      <b/>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style="medium"/>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10"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32" borderId="0" applyNumberFormat="0" applyBorder="0" applyAlignment="0" applyProtection="0"/>
  </cellStyleXfs>
  <cellXfs count="346">
    <xf numFmtId="0" fontId="0" fillId="0" borderId="0" xfId="0" applyAlignment="1">
      <alignment/>
    </xf>
    <xf numFmtId="0" fontId="1" fillId="0" borderId="0" xfId="0" applyFont="1" applyFill="1" applyAlignment="1">
      <alignment horizontal="center" vertical="top" wrapText="1"/>
    </xf>
    <xf numFmtId="0" fontId="1" fillId="0" borderId="0" xfId="0" applyFont="1" applyFill="1" applyAlignment="1">
      <alignment horizontal="center" wrapText="1"/>
    </xf>
    <xf numFmtId="0" fontId="1" fillId="0" borderId="0" xfId="0" applyFont="1" applyFill="1" applyAlignment="1">
      <alignment wrapText="1"/>
    </xf>
    <xf numFmtId="0" fontId="2" fillId="0" borderId="0" xfId="0"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wrapText="1"/>
    </xf>
    <xf numFmtId="0" fontId="3" fillId="0" borderId="0" xfId="0"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wrapText="1"/>
    </xf>
    <xf numFmtId="164" fontId="3"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3" fillId="0" borderId="0" xfId="0" applyFont="1" applyFill="1" applyAlignment="1">
      <alignment horizontal="center" vertical="top" wrapText="1" shrinkToFit="1"/>
    </xf>
    <xf numFmtId="49" fontId="5" fillId="0" borderId="0" xfId="0" applyNumberFormat="1" applyFont="1" applyFill="1" applyBorder="1" applyAlignment="1">
      <alignment horizontal="center" wrapText="1" shrinkToFit="1"/>
    </xf>
    <xf numFmtId="164" fontId="1" fillId="0" borderId="0" xfId="0" applyNumberFormat="1" applyFont="1" applyFill="1" applyBorder="1" applyAlignment="1">
      <alignment horizontal="center" shrinkToFit="1"/>
    </xf>
    <xf numFmtId="0" fontId="3" fillId="0" borderId="0" xfId="0" applyFont="1" applyFill="1" applyAlignment="1">
      <alignment horizontal="center" wrapText="1" shrinkToFit="1"/>
    </xf>
    <xf numFmtId="0" fontId="1" fillId="0"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wrapText="1" shrinkToFit="1"/>
    </xf>
    <xf numFmtId="164" fontId="1" fillId="0" borderId="10" xfId="0" applyNumberFormat="1" applyFont="1" applyFill="1" applyBorder="1" applyAlignment="1">
      <alignment horizontal="center" vertical="center" wrapText="1" shrinkToFit="1"/>
    </xf>
    <xf numFmtId="0" fontId="1" fillId="0" borderId="0" xfId="0" applyFont="1" applyFill="1" applyAlignment="1">
      <alignment horizontal="center" vertical="center" wrapText="1" shrinkToFit="1"/>
    </xf>
    <xf numFmtId="0" fontId="1" fillId="0" borderId="10" xfId="0" applyFont="1" applyFill="1" applyBorder="1" applyAlignment="1">
      <alignment horizontal="center" vertical="top" wrapText="1" shrinkToFit="1"/>
    </xf>
    <xf numFmtId="49" fontId="1" fillId="0" borderId="10" xfId="0" applyNumberFormat="1" applyFont="1" applyFill="1" applyBorder="1" applyAlignment="1">
      <alignment horizontal="center" wrapText="1" shrinkToFit="1"/>
    </xf>
    <xf numFmtId="3" fontId="1" fillId="0" borderId="10" xfId="0" applyNumberFormat="1" applyFont="1" applyFill="1" applyBorder="1" applyAlignment="1">
      <alignment horizontal="center" wrapText="1" shrinkToFit="1"/>
    </xf>
    <xf numFmtId="0" fontId="1" fillId="0" borderId="0" xfId="0" applyFont="1" applyFill="1" applyAlignment="1">
      <alignment horizontal="center" wrapText="1" shrinkToFit="1"/>
    </xf>
    <xf numFmtId="49" fontId="1" fillId="0" borderId="10" xfId="0" applyNumberFormat="1" applyFont="1" applyBorder="1" applyAlignment="1">
      <alignment horizontal="center" vertical="top"/>
    </xf>
    <xf numFmtId="0" fontId="3" fillId="0" borderId="10" xfId="0" applyNumberFormat="1" applyFont="1" applyBorder="1" applyAlignment="1">
      <alignment vertical="top" wrapText="1"/>
    </xf>
    <xf numFmtId="49" fontId="6" fillId="0" borderId="0" xfId="0" applyNumberFormat="1" applyFont="1" applyAlignment="1">
      <alignment/>
    </xf>
    <xf numFmtId="1" fontId="7" fillId="0" borderId="10" xfId="0" applyNumberFormat="1" applyFont="1" applyBorder="1" applyAlignment="1">
      <alignment horizontal="center" vertical="top"/>
    </xf>
    <xf numFmtId="49" fontId="1" fillId="0" borderId="10" xfId="0" applyNumberFormat="1" applyFont="1" applyFill="1" applyBorder="1" applyAlignment="1">
      <alignment horizontal="center" vertical="top"/>
    </xf>
    <xf numFmtId="4" fontId="5" fillId="0" borderId="10" xfId="0" applyNumberFormat="1" applyFont="1" applyFill="1" applyBorder="1" applyAlignment="1">
      <alignment/>
    </xf>
    <xf numFmtId="4" fontId="4" fillId="0" borderId="10" xfId="0" applyNumberFormat="1" applyFont="1" applyFill="1" applyBorder="1" applyAlignment="1">
      <alignment/>
    </xf>
    <xf numFmtId="0" fontId="1" fillId="0" borderId="0" xfId="0"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right" vertical="top" wrapText="1" shrinkToFit="1"/>
    </xf>
    <xf numFmtId="0" fontId="11" fillId="0" borderId="0" xfId="0" applyFont="1" applyFill="1" applyBorder="1" applyAlignment="1">
      <alignment horizontal="center"/>
    </xf>
    <xf numFmtId="4" fontId="11" fillId="0" borderId="0" xfId="0" applyNumberFormat="1" applyFont="1" applyFill="1" applyBorder="1" applyAlignment="1">
      <alignment/>
    </xf>
    <xf numFmtId="0" fontId="11" fillId="0" borderId="0" xfId="0" applyFont="1" applyFill="1" applyBorder="1" applyAlignment="1">
      <alignment/>
    </xf>
    <xf numFmtId="49" fontId="12" fillId="0" borderId="11" xfId="61" applyNumberFormat="1" applyFont="1" applyFill="1" applyBorder="1" applyAlignment="1" applyProtection="1">
      <alignment horizontal="center" vertical="center" textRotation="90" wrapText="1"/>
      <protection/>
    </xf>
    <xf numFmtId="49" fontId="12" fillId="0" borderId="10" xfId="61" applyNumberFormat="1" applyFont="1" applyFill="1" applyBorder="1" applyAlignment="1" applyProtection="1">
      <alignment horizontal="center" vertical="center" textRotation="90" wrapText="1"/>
      <protection/>
    </xf>
    <xf numFmtId="49" fontId="12" fillId="0" borderId="10" xfId="0" applyNumberFormat="1" applyFont="1" applyFill="1" applyBorder="1" applyAlignment="1">
      <alignment horizontal="center"/>
    </xf>
    <xf numFmtId="49" fontId="1" fillId="0" borderId="12" xfId="0" applyNumberFormat="1" applyFont="1" applyFill="1" applyBorder="1" applyAlignment="1">
      <alignment horizontal="center" vertical="top" wrapText="1" shrinkToFit="1"/>
    </xf>
    <xf numFmtId="49" fontId="12" fillId="0" borderId="13" xfId="0" applyNumberFormat="1" applyFont="1" applyFill="1" applyBorder="1" applyAlignment="1">
      <alignment horizontal="center"/>
    </xf>
    <xf numFmtId="4" fontId="2" fillId="0" borderId="0" xfId="0" applyNumberFormat="1" applyFont="1" applyFill="1" applyBorder="1" applyAlignment="1">
      <alignment/>
    </xf>
    <xf numFmtId="0" fontId="12" fillId="0" borderId="0" xfId="0" applyFont="1" applyFill="1" applyBorder="1" applyAlignment="1">
      <alignment/>
    </xf>
    <xf numFmtId="49" fontId="11" fillId="0" borderId="11" xfId="61" applyNumberFormat="1" applyFont="1" applyFill="1" applyBorder="1" applyAlignment="1" applyProtection="1">
      <alignment horizontal="center" vertical="top" wrapText="1"/>
      <protection/>
    </xf>
    <xf numFmtId="49" fontId="2" fillId="0" borderId="10" xfId="0" applyNumberFormat="1" applyFont="1" applyFill="1" applyBorder="1" applyAlignment="1">
      <alignment horizontal="center"/>
    </xf>
    <xf numFmtId="0" fontId="2" fillId="0" borderId="12" xfId="0" applyNumberFormat="1" applyFont="1" applyFill="1" applyBorder="1" applyAlignment="1">
      <alignment vertical="top" wrapText="1" shrinkToFit="1"/>
    </xf>
    <xf numFmtId="4" fontId="2" fillId="0" borderId="13" xfId="0" applyNumberFormat="1" applyFont="1" applyFill="1" applyBorder="1" applyAlignment="1">
      <alignment horizontal="right"/>
    </xf>
    <xf numFmtId="4" fontId="2" fillId="0" borderId="0" xfId="0" applyNumberFormat="1" applyFont="1" applyFill="1" applyBorder="1" applyAlignment="1">
      <alignment/>
    </xf>
    <xf numFmtId="0" fontId="2" fillId="0" borderId="0" xfId="0" applyNumberFormat="1" applyFont="1" applyFill="1" applyBorder="1" applyAlignment="1">
      <alignment/>
    </xf>
    <xf numFmtId="4" fontId="2" fillId="0" borderId="13" xfId="0" applyNumberFormat="1" applyFont="1" applyFill="1" applyBorder="1" applyAlignment="1">
      <alignment/>
    </xf>
    <xf numFmtId="0" fontId="2" fillId="0" borderId="0" xfId="0" applyFont="1" applyFill="1" applyBorder="1" applyAlignment="1">
      <alignment/>
    </xf>
    <xf numFmtId="49" fontId="13" fillId="0" borderId="11" xfId="61" applyNumberFormat="1" applyFont="1" applyFill="1" applyBorder="1" applyAlignment="1" applyProtection="1">
      <alignment horizontal="center" vertical="top" wrapText="1"/>
      <protection/>
    </xf>
    <xf numFmtId="49" fontId="1" fillId="0" borderId="10" xfId="0" applyNumberFormat="1" applyFont="1" applyFill="1" applyBorder="1" applyAlignment="1">
      <alignment horizontal="center"/>
    </xf>
    <xf numFmtId="0" fontId="1" fillId="0" borderId="12" xfId="0" applyNumberFormat="1" applyFont="1" applyFill="1" applyBorder="1" applyAlignment="1">
      <alignment vertical="top" wrapText="1" shrinkToFit="1"/>
    </xf>
    <xf numFmtId="0" fontId="2" fillId="0" borderId="14" xfId="0"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2" fillId="0" borderId="10" xfId="0" applyNumberFormat="1" applyFont="1" applyFill="1" applyBorder="1" applyAlignment="1">
      <alignment horizontal="center" vertical="top"/>
    </xf>
    <xf numFmtId="0" fontId="2" fillId="0" borderId="15" xfId="0" applyFont="1" applyBorder="1" applyAlignment="1">
      <alignmen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49" fontId="1" fillId="0" borderId="15"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1" fillId="0" borderId="16" xfId="0" applyFont="1" applyBorder="1" applyAlignment="1">
      <alignment vertical="top" wrapText="1"/>
    </xf>
    <xf numFmtId="0" fontId="2" fillId="0" borderId="17" xfId="0" applyFont="1" applyBorder="1" applyAlignment="1">
      <alignment horizontal="center" vertical="top" wrapText="1"/>
    </xf>
    <xf numFmtId="49" fontId="2" fillId="0" borderId="17" xfId="0" applyNumberFormat="1" applyFont="1" applyBorder="1" applyAlignment="1">
      <alignment horizontal="center" vertical="top" wrapText="1"/>
    </xf>
    <xf numFmtId="0" fontId="2" fillId="0" borderId="16" xfId="0" applyFont="1" applyBorder="1" applyAlignment="1">
      <alignment vertical="top" wrapText="1"/>
    </xf>
    <xf numFmtId="49" fontId="1" fillId="0" borderId="10" xfId="53" applyNumberFormat="1" applyFont="1" applyFill="1" applyBorder="1" applyAlignment="1">
      <alignment horizontal="center"/>
      <protection/>
    </xf>
    <xf numFmtId="0" fontId="1" fillId="0" borderId="15" xfId="0" applyFont="1" applyBorder="1" applyAlignment="1">
      <alignment vertical="top" wrapText="1"/>
    </xf>
    <xf numFmtId="4" fontId="2" fillId="0" borderId="13" xfId="53" applyNumberFormat="1" applyFont="1" applyFill="1" applyBorder="1">
      <alignment/>
      <protection/>
    </xf>
    <xf numFmtId="49" fontId="1" fillId="0" borderId="10" xfId="0" applyNumberFormat="1" applyFont="1" applyFill="1" applyBorder="1" applyAlignment="1">
      <alignment horizontal="center" wrapText="1"/>
    </xf>
    <xf numFmtId="4" fontId="2" fillId="0" borderId="13" xfId="0" applyNumberFormat="1" applyFont="1" applyFill="1" applyBorder="1" applyAlignment="1">
      <alignment wrapText="1"/>
    </xf>
    <xf numFmtId="0" fontId="14" fillId="0" borderId="0" xfId="0" applyFont="1" applyAlignment="1">
      <alignment horizontal="justify" vertical="top"/>
    </xf>
    <xf numFmtId="0" fontId="14" fillId="0" borderId="15" xfId="0" applyFont="1" applyFill="1" applyBorder="1" applyAlignment="1">
      <alignment vertical="top" wrapText="1"/>
    </xf>
    <xf numFmtId="0" fontId="14" fillId="0" borderId="16" xfId="0" applyFont="1" applyBorder="1" applyAlignment="1">
      <alignment vertical="top" wrapText="1"/>
    </xf>
    <xf numFmtId="49" fontId="1" fillId="0" borderId="18" xfId="0" applyNumberFormat="1" applyFont="1" applyFill="1" applyBorder="1" applyAlignment="1">
      <alignment horizontal="center"/>
    </xf>
    <xf numFmtId="4" fontId="2" fillId="0" borderId="19" xfId="0" applyNumberFormat="1" applyFont="1" applyFill="1" applyBorder="1" applyAlignment="1">
      <alignment/>
    </xf>
    <xf numFmtId="49" fontId="1" fillId="0" borderId="20" xfId="0" applyNumberFormat="1" applyFont="1" applyFill="1" applyBorder="1" applyAlignment="1">
      <alignment horizontal="center" vertical="top" wrapText="1"/>
    </xf>
    <xf numFmtId="49" fontId="15" fillId="0" borderId="21" xfId="0" applyNumberFormat="1" applyFont="1" applyFill="1" applyBorder="1" applyAlignment="1">
      <alignment horizontal="center"/>
    </xf>
    <xf numFmtId="0" fontId="2" fillId="0" borderId="22" xfId="0" applyNumberFormat="1" applyFont="1" applyFill="1" applyBorder="1" applyAlignment="1">
      <alignment horizontal="left" vertical="top" wrapText="1" shrinkToFit="1"/>
    </xf>
    <xf numFmtId="4" fontId="15" fillId="0" borderId="15" xfId="0" applyNumberFormat="1" applyFont="1" applyFill="1" applyBorder="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shrinkToFit="1"/>
    </xf>
    <xf numFmtId="4" fontId="2" fillId="0" borderId="10" xfId="0" applyNumberFormat="1" applyFont="1" applyFill="1" applyBorder="1" applyAlignment="1">
      <alignment/>
    </xf>
    <xf numFmtId="0" fontId="14" fillId="0" borderId="23" xfId="0" applyFont="1" applyFill="1" applyBorder="1" applyAlignment="1">
      <alignment vertical="top" wrapText="1"/>
    </xf>
    <xf numFmtId="0" fontId="14" fillId="0" borderId="24" xfId="0" applyFont="1" applyBorder="1" applyAlignment="1">
      <alignment vertical="top" wrapText="1"/>
    </xf>
    <xf numFmtId="49" fontId="2" fillId="0" borderId="25" xfId="0" applyNumberFormat="1" applyFont="1" applyFill="1" applyBorder="1" applyAlignment="1">
      <alignment horizontal="center"/>
    </xf>
    <xf numFmtId="0" fontId="2" fillId="0" borderId="26" xfId="0" applyNumberFormat="1" applyFont="1" applyFill="1" applyBorder="1" applyAlignment="1">
      <alignment horizontal="justify" vertical="center" wrapText="1" shrinkToFit="1"/>
    </xf>
    <xf numFmtId="49" fontId="1" fillId="0" borderId="25" xfId="0" applyNumberFormat="1" applyFont="1" applyFill="1" applyBorder="1" applyAlignment="1">
      <alignment horizontal="center"/>
    </xf>
    <xf numFmtId="0" fontId="1" fillId="0" borderId="26" xfId="0" applyNumberFormat="1" applyFont="1" applyFill="1" applyBorder="1" applyAlignment="1">
      <alignment horizontal="justify" vertical="center" wrapText="1" shrinkToFit="1"/>
    </xf>
    <xf numFmtId="4" fontId="15" fillId="0" borderId="16" xfId="0" applyNumberFormat="1" applyFont="1" applyFill="1" applyBorder="1" applyAlignment="1">
      <alignment/>
    </xf>
    <xf numFmtId="0" fontId="8" fillId="0" borderId="0" xfId="0" applyFont="1" applyAlignment="1">
      <alignment/>
    </xf>
    <xf numFmtId="0" fontId="11" fillId="0" borderId="0" xfId="0" applyFont="1" applyAlignment="1">
      <alignment wrapText="1"/>
    </xf>
    <xf numFmtId="0" fontId="8" fillId="0" borderId="0" xfId="0" applyFont="1" applyAlignment="1">
      <alignment wrapText="1"/>
    </xf>
    <xf numFmtId="0" fontId="8" fillId="0" borderId="27" xfId="0" applyFont="1" applyBorder="1" applyAlignment="1">
      <alignment horizontal="center" vertical="center"/>
    </xf>
    <xf numFmtId="49" fontId="0" fillId="0" borderId="28"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ill="1" applyAlignment="1">
      <alignment/>
    </xf>
    <xf numFmtId="49" fontId="0" fillId="0" borderId="29" xfId="0" applyNumberFormat="1" applyFill="1" applyBorder="1" applyAlignment="1">
      <alignment horizontal="center" vertical="center"/>
    </xf>
    <xf numFmtId="49" fontId="0" fillId="0" borderId="10" xfId="0" applyNumberFormat="1" applyBorder="1" applyAlignment="1">
      <alignment horizontal="center" vertical="center"/>
    </xf>
    <xf numFmtId="0" fontId="1" fillId="0" borderId="0" xfId="0" applyFont="1" applyAlignment="1">
      <alignment wrapText="1"/>
    </xf>
    <xf numFmtId="0" fontId="0" fillId="0" borderId="0" xfId="0" applyAlignment="1">
      <alignment wrapText="1"/>
    </xf>
    <xf numFmtId="0" fontId="0" fillId="0" borderId="0" xfId="0" applyBorder="1" applyAlignment="1">
      <alignment horizontal="center" vertical="center"/>
    </xf>
    <xf numFmtId="0" fontId="22" fillId="0" borderId="30" xfId="0" applyFont="1" applyBorder="1" applyAlignment="1">
      <alignment vertical="center" wrapText="1"/>
    </xf>
    <xf numFmtId="0" fontId="22" fillId="0" borderId="31"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horizontal="center" vertical="center" wrapText="1"/>
    </xf>
    <xf numFmtId="0" fontId="21" fillId="0" borderId="11" xfId="0" applyFont="1" applyBorder="1" applyAlignment="1">
      <alignment vertical="center" wrapText="1"/>
    </xf>
    <xf numFmtId="0" fontId="21" fillId="0" borderId="10" xfId="0" applyFont="1" applyBorder="1" applyAlignment="1">
      <alignment horizontal="center" vertical="center" wrapText="1"/>
    </xf>
    <xf numFmtId="0" fontId="22" fillId="0" borderId="11" xfId="0" applyFont="1" applyBorder="1" applyAlignment="1">
      <alignment vertical="center" wrapText="1"/>
    </xf>
    <xf numFmtId="0" fontId="22" fillId="0" borderId="10"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29" xfId="0" applyFont="1" applyBorder="1" applyAlignment="1">
      <alignment horizontal="justify" vertical="center" wrapText="1"/>
    </xf>
    <xf numFmtId="0" fontId="23" fillId="0" borderId="11" xfId="0" applyFont="1" applyBorder="1" applyAlignment="1">
      <alignment vertical="center" wrapText="1"/>
    </xf>
    <xf numFmtId="0" fontId="24" fillId="0" borderId="0" xfId="0" applyFont="1" applyAlignment="1">
      <alignment/>
    </xf>
    <xf numFmtId="0" fontId="25" fillId="0" borderId="11" xfId="0" applyFont="1" applyBorder="1" applyAlignment="1">
      <alignment vertical="center" wrapText="1"/>
    </xf>
    <xf numFmtId="4" fontId="5" fillId="0" borderId="17" xfId="0" applyNumberFormat="1" applyFont="1" applyBorder="1" applyAlignment="1">
      <alignment horizontal="center" vertical="center" wrapText="1"/>
    </xf>
    <xf numFmtId="0" fontId="26" fillId="0" borderId="0" xfId="0" applyFont="1" applyFill="1" applyAlignment="1">
      <alignment/>
    </xf>
    <xf numFmtId="0" fontId="26" fillId="0" borderId="0" xfId="0" applyFont="1" applyFill="1" applyAlignment="1">
      <alignment horizontal="left"/>
    </xf>
    <xf numFmtId="0" fontId="26" fillId="0" borderId="0" xfId="0" applyFont="1" applyFill="1" applyAlignment="1">
      <alignment horizontal="right"/>
    </xf>
    <xf numFmtId="4" fontId="26" fillId="0" borderId="0" xfId="0" applyNumberFormat="1" applyFont="1" applyFill="1" applyAlignment="1">
      <alignment/>
    </xf>
    <xf numFmtId="49" fontId="26" fillId="0" borderId="0" xfId="0" applyNumberFormat="1" applyFont="1" applyFill="1" applyAlignment="1">
      <alignment/>
    </xf>
    <xf numFmtId="49" fontId="26" fillId="0" borderId="0" xfId="0" applyNumberFormat="1" applyFont="1" applyFill="1" applyAlignment="1">
      <alignment horizontal="left"/>
    </xf>
    <xf numFmtId="0" fontId="26" fillId="0" borderId="0" xfId="0" applyFont="1" applyFill="1" applyAlignment="1">
      <alignment horizontal="center" vertical="center"/>
    </xf>
    <xf numFmtId="0" fontId="2" fillId="0" borderId="25" xfId="0"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center" wrapText="1"/>
    </xf>
    <xf numFmtId="4" fontId="27" fillId="0" borderId="2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 fontId="28"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4" fontId="29"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0" fontId="30" fillId="0" borderId="10" xfId="0" applyFont="1" applyFill="1" applyBorder="1" applyAlignment="1">
      <alignment vertical="center"/>
    </xf>
    <xf numFmtId="0" fontId="1" fillId="0" borderId="10" xfId="0" applyFont="1" applyFill="1" applyBorder="1" applyAlignment="1">
      <alignment horizontal="justify" vertical="top" wrapText="1"/>
    </xf>
    <xf numFmtId="2" fontId="30" fillId="0" borderId="10" xfId="0" applyNumberFormat="1"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center" vertical="center" wrapText="1"/>
    </xf>
    <xf numFmtId="0" fontId="18" fillId="0" borderId="0" xfId="0" applyFont="1" applyFill="1" applyAlignment="1">
      <alignment/>
    </xf>
    <xf numFmtId="2" fontId="14"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 fontId="31" fillId="0" borderId="10" xfId="0" applyNumberFormat="1" applyFont="1" applyFill="1" applyBorder="1" applyAlignment="1">
      <alignment horizontal="center" vertical="center" wrapText="1"/>
    </xf>
    <xf numFmtId="0" fontId="0" fillId="0" borderId="0" xfId="0" applyFont="1" applyFill="1" applyAlignment="1">
      <alignment/>
    </xf>
    <xf numFmtId="0" fontId="32" fillId="0" borderId="10" xfId="0" applyFont="1" applyFill="1" applyBorder="1" applyAlignment="1">
      <alignment vertical="center" wrapText="1"/>
    </xf>
    <xf numFmtId="49"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 fontId="33"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4" fontId="31" fillId="0" borderId="10" xfId="0" applyNumberFormat="1" applyFont="1" applyFill="1" applyBorder="1" applyAlignment="1">
      <alignment horizontal="right" vertical="center" wrapText="1"/>
    </xf>
    <xf numFmtId="49" fontId="32"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1" fillId="0" borderId="10" xfId="0" applyFont="1" applyFill="1" applyBorder="1" applyAlignment="1">
      <alignment vertical="center"/>
    </xf>
    <xf numFmtId="4" fontId="1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xf>
    <xf numFmtId="4" fontId="27" fillId="0" borderId="10" xfId="0" applyNumberFormat="1" applyFont="1" applyFill="1" applyBorder="1" applyAlignment="1">
      <alignment horizontal="right" vertical="center" wrapText="1"/>
    </xf>
    <xf numFmtId="4" fontId="28"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49" fontId="3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wrapText="1"/>
    </xf>
    <xf numFmtId="49" fontId="1" fillId="0" borderId="32" xfId="0" applyNumberFormat="1" applyFont="1" applyFill="1" applyBorder="1" applyAlignment="1">
      <alignment horizontal="center" wrapText="1"/>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49" fontId="1" fillId="0" borderId="10" xfId="0" applyNumberFormat="1" applyFont="1" applyFill="1" applyBorder="1" applyAlignment="1">
      <alignment vertical="center" wrapText="1" shrinkToFit="1"/>
    </xf>
    <xf numFmtId="4" fontId="1" fillId="0" borderId="10" xfId="0" applyNumberFormat="1" applyFont="1" applyFill="1" applyBorder="1" applyAlignment="1">
      <alignment horizontal="right" vertical="center" wrapText="1"/>
    </xf>
    <xf numFmtId="0" fontId="2" fillId="0" borderId="10" xfId="0" applyFont="1" applyFill="1" applyBorder="1" applyAlignment="1">
      <alignment vertical="center"/>
    </xf>
    <xf numFmtId="0" fontId="21"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0" fontId="1" fillId="0" borderId="18" xfId="0" applyFont="1" applyFill="1" applyBorder="1" applyAlignment="1">
      <alignment horizontal="left" vertical="center"/>
    </xf>
    <xf numFmtId="4" fontId="14" fillId="0" borderId="18" xfId="0" applyNumberFormat="1" applyFont="1" applyFill="1" applyBorder="1" applyAlignment="1">
      <alignment horizontal="right" vertical="center" wrapText="1"/>
    </xf>
    <xf numFmtId="0" fontId="36" fillId="0" borderId="0" xfId="0" applyFont="1" applyFill="1" applyAlignment="1">
      <alignment/>
    </xf>
    <xf numFmtId="0" fontId="37" fillId="0" borderId="0" xfId="0" applyFont="1" applyFill="1" applyAlignment="1">
      <alignment/>
    </xf>
    <xf numFmtId="0" fontId="37" fillId="0" borderId="10" xfId="0" applyFont="1" applyFill="1" applyBorder="1" applyAlignment="1">
      <alignment horizontal="center" vertical="center" wrapText="1"/>
    </xf>
    <xf numFmtId="0" fontId="40" fillId="0" borderId="10" xfId="0" applyFont="1" applyFill="1" applyBorder="1" applyAlignment="1">
      <alignment horizontal="center"/>
    </xf>
    <xf numFmtId="0" fontId="40" fillId="0" borderId="0" xfId="0" applyFont="1" applyFill="1" applyAlignment="1">
      <alignment horizontal="center"/>
    </xf>
    <xf numFmtId="0" fontId="36" fillId="0" borderId="10" xfId="0" applyFont="1" applyFill="1" applyBorder="1" applyAlignment="1">
      <alignment horizontal="center" vertical="center"/>
    </xf>
    <xf numFmtId="0" fontId="3" fillId="0" borderId="10" xfId="0" applyNumberFormat="1" applyFont="1" applyFill="1" applyBorder="1" applyAlignment="1">
      <alignment vertical="top" wrapText="1"/>
    </xf>
    <xf numFmtId="49" fontId="3" fillId="0" borderId="10" xfId="0" applyNumberFormat="1" applyFont="1" applyFill="1" applyBorder="1" applyAlignment="1">
      <alignment horizontal="right"/>
    </xf>
    <xf numFmtId="2" fontId="3" fillId="0" borderId="10" xfId="0" applyNumberFormat="1" applyFont="1" applyFill="1" applyBorder="1" applyAlignment="1">
      <alignment horizontal="left" wrapText="1"/>
    </xf>
    <xf numFmtId="49" fontId="3" fillId="0" borderId="10" xfId="0" applyNumberFormat="1" applyFont="1" applyFill="1" applyBorder="1" applyAlignment="1">
      <alignment horizontal="center" wrapText="1"/>
    </xf>
    <xf numFmtId="4" fontId="3" fillId="0" borderId="10" xfId="0" applyNumberFormat="1" applyFont="1" applyFill="1" applyBorder="1" applyAlignment="1">
      <alignment wrapText="1"/>
    </xf>
    <xf numFmtId="0" fontId="36" fillId="0" borderId="10" xfId="0" applyFont="1" applyFill="1" applyBorder="1" applyAlignment="1">
      <alignment/>
    </xf>
    <xf numFmtId="49" fontId="3" fillId="0" borderId="10" xfId="0" applyNumberFormat="1" applyFont="1" applyFill="1" applyBorder="1" applyAlignment="1">
      <alignment horizontal="left" wrapText="1"/>
    </xf>
    <xf numFmtId="9" fontId="36" fillId="0" borderId="10" xfId="0" applyNumberFormat="1" applyFont="1" applyFill="1" applyBorder="1" applyAlignment="1">
      <alignment/>
    </xf>
    <xf numFmtId="49" fontId="41" fillId="0" borderId="10" xfId="0" applyNumberFormat="1" applyFont="1" applyFill="1" applyBorder="1" applyAlignment="1">
      <alignment vertical="top" wrapText="1"/>
    </xf>
    <xf numFmtId="49" fontId="36" fillId="0" borderId="10" xfId="0" applyNumberFormat="1" applyFont="1" applyFill="1" applyBorder="1" applyAlignment="1">
      <alignment horizontal="right"/>
    </xf>
    <xf numFmtId="2" fontId="36" fillId="0" borderId="10" xfId="0" applyNumberFormat="1" applyFont="1" applyFill="1" applyBorder="1" applyAlignment="1">
      <alignment/>
    </xf>
    <xf numFmtId="4" fontId="3" fillId="0" borderId="10" xfId="0" applyNumberFormat="1" applyFont="1" applyFill="1" applyBorder="1" applyAlignment="1">
      <alignment horizontal="right" vertical="center"/>
    </xf>
    <xf numFmtId="4" fontId="36" fillId="0" borderId="0" xfId="0" applyNumberFormat="1" applyFont="1" applyFill="1" applyAlignment="1">
      <alignment/>
    </xf>
    <xf numFmtId="1" fontId="3" fillId="0" borderId="10" xfId="0" applyNumberFormat="1" applyFont="1" applyFill="1" applyBorder="1" applyAlignment="1">
      <alignment horizontal="center" wrapText="1"/>
    </xf>
    <xf numFmtId="0" fontId="37" fillId="0" borderId="33" xfId="0" applyFont="1" applyFill="1" applyBorder="1" applyAlignment="1">
      <alignment horizontal="center" vertical="center" wrapText="1"/>
    </xf>
    <xf numFmtId="0" fontId="40" fillId="0" borderId="12" xfId="0" applyFont="1" applyFill="1" applyBorder="1" applyAlignment="1">
      <alignment horizontal="center"/>
    </xf>
    <xf numFmtId="0" fontId="36" fillId="0" borderId="12" xfId="0" applyFont="1" applyFill="1" applyBorder="1" applyAlignment="1">
      <alignment/>
    </xf>
    <xf numFmtId="2" fontId="36" fillId="0" borderId="12" xfId="0" applyNumberFormat="1" applyFont="1" applyFill="1" applyBorder="1" applyAlignment="1">
      <alignment/>
    </xf>
    <xf numFmtId="4" fontId="3" fillId="0" borderId="12" xfId="0" applyNumberFormat="1" applyFont="1" applyFill="1" applyBorder="1" applyAlignment="1">
      <alignment horizontal="right" vertical="center"/>
    </xf>
    <xf numFmtId="0" fontId="37" fillId="0" borderId="0" xfId="0" applyFont="1" applyFill="1" applyBorder="1" applyAlignment="1">
      <alignment/>
    </xf>
    <xf numFmtId="0" fontId="40" fillId="0" borderId="0" xfId="0" applyFont="1" applyFill="1" applyBorder="1" applyAlignment="1">
      <alignment horizontal="center"/>
    </xf>
    <xf numFmtId="0" fontId="36" fillId="0" borderId="0" xfId="0" applyFont="1" applyFill="1" applyBorder="1" applyAlignment="1">
      <alignment/>
    </xf>
    <xf numFmtId="2" fontId="35" fillId="0" borderId="14"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35" fillId="0" borderId="10" xfId="0" applyNumberFormat="1" applyFont="1" applyFill="1" applyBorder="1" applyAlignment="1">
      <alignment horizontal="right" vertical="center" wrapText="1"/>
    </xf>
    <xf numFmtId="2" fontId="26" fillId="0" borderId="0" xfId="0" applyNumberFormat="1" applyFont="1" applyFill="1" applyAlignment="1">
      <alignment/>
    </xf>
    <xf numFmtId="0" fontId="0" fillId="0" borderId="0" xfId="0" applyBorder="1" applyAlignment="1">
      <alignment/>
    </xf>
    <xf numFmtId="4" fontId="22" fillId="0" borderId="34" xfId="0" applyNumberFormat="1" applyFont="1" applyBorder="1" applyAlignment="1">
      <alignment horizontal="center" vertical="center" wrapText="1"/>
    </xf>
    <xf numFmtId="4" fontId="1" fillId="0" borderId="35" xfId="0" applyNumberFormat="1" applyFont="1" applyBorder="1" applyAlignment="1">
      <alignment horizontal="center" vertical="center" wrapText="1"/>
    </xf>
    <xf numFmtId="4" fontId="22" fillId="0" borderId="35" xfId="0" applyNumberFormat="1" applyFont="1" applyBorder="1" applyAlignment="1">
      <alignment horizontal="center" vertical="center" wrapText="1"/>
    </xf>
    <xf numFmtId="0" fontId="2" fillId="0"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4" fontId="21" fillId="0" borderId="35"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4" fontId="25" fillId="0" borderId="35"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38" fillId="0" borderId="0" xfId="0" applyFont="1" applyFill="1" applyAlignment="1">
      <alignment horizontal="right"/>
    </xf>
    <xf numFmtId="164" fontId="4" fillId="0" borderId="0" xfId="0" applyNumberFormat="1" applyFont="1" applyFill="1" applyAlignment="1">
      <alignment horizontal="center" wrapText="1"/>
    </xf>
    <xf numFmtId="49" fontId="4" fillId="0" borderId="10" xfId="0" applyNumberFormat="1" applyFont="1" applyBorder="1" applyAlignment="1">
      <alignment horizontal="left"/>
    </xf>
    <xf numFmtId="0" fontId="16"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11"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18" fillId="0" borderId="0" xfId="0" applyFont="1" applyAlignment="1">
      <alignment horizontal="right" wrapText="1"/>
    </xf>
    <xf numFmtId="0" fontId="1" fillId="0" borderId="0" xfId="0" applyFont="1" applyAlignment="1">
      <alignment horizontal="right"/>
    </xf>
    <xf numFmtId="0" fontId="0" fillId="0" borderId="0" xfId="0" applyFont="1" applyAlignment="1">
      <alignment horizontal="right"/>
    </xf>
    <xf numFmtId="0" fontId="1" fillId="0" borderId="0" xfId="0" applyFont="1" applyAlignment="1">
      <alignment horizontal="right" wrapText="1"/>
    </xf>
    <xf numFmtId="0" fontId="0" fillId="0" borderId="0" xfId="0" applyFont="1" applyAlignment="1">
      <alignment horizontal="right" wrapText="1"/>
    </xf>
    <xf numFmtId="0" fontId="19"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17" fillId="0" borderId="0" xfId="0" applyFont="1" applyAlignment="1">
      <alignment horizontal="right" wrapText="1"/>
    </xf>
    <xf numFmtId="0" fontId="17" fillId="0" borderId="12" xfId="0" applyFont="1" applyBorder="1" applyAlignment="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wrapText="1"/>
    </xf>
    <xf numFmtId="0" fontId="8" fillId="0" borderId="37" xfId="0" applyFont="1" applyBorder="1" applyAlignment="1">
      <alignment horizontal="center" vertical="center" wrapText="1"/>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9" fillId="0" borderId="25" xfId="0" applyFont="1" applyFill="1" applyBorder="1" applyAlignment="1">
      <alignment horizontal="center" vertical="center" wrapText="1"/>
    </xf>
    <xf numFmtId="0" fontId="0" fillId="0" borderId="25" xfId="0" applyFill="1" applyBorder="1" applyAlignment="1">
      <alignment horizontal="center" vertical="center"/>
    </xf>
    <xf numFmtId="0" fontId="17" fillId="0"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0" borderId="27" xfId="0" applyFill="1" applyBorder="1" applyAlignment="1">
      <alignment horizontal="center" vertical="center"/>
    </xf>
    <xf numFmtId="0" fontId="17"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20" fillId="0" borderId="0" xfId="0" applyFont="1" applyBorder="1" applyAlignment="1">
      <alignment horizontal="center" vertical="center" wrapText="1"/>
    </xf>
    <xf numFmtId="0" fontId="0" fillId="0" borderId="0" xfId="0" applyAlignment="1">
      <alignment horizontal="center" vertical="center" wrapText="1"/>
    </xf>
    <xf numFmtId="0" fontId="19" fillId="0" borderId="10" xfId="0" applyFont="1" applyBorder="1" applyAlignment="1">
      <alignment horizontal="center" vertical="center" wrapText="1"/>
    </xf>
    <xf numFmtId="0" fontId="0" fillId="0" borderId="10" xfId="0" applyBorder="1" applyAlignment="1">
      <alignment horizontal="center" vertical="center"/>
    </xf>
    <xf numFmtId="0" fontId="17" fillId="0" borderId="10" xfId="0" applyFont="1" applyBorder="1" applyAlignment="1">
      <alignment horizontal="left" vertical="center" wrapText="1"/>
    </xf>
    <xf numFmtId="0" fontId="8" fillId="0" borderId="10" xfId="0" applyFont="1" applyBorder="1" applyAlignment="1">
      <alignment horizontal="left" vertical="center" wrapText="1"/>
    </xf>
    <xf numFmtId="0" fontId="0" fillId="0" borderId="0" xfId="0" applyFont="1" applyBorder="1" applyAlignment="1">
      <alignment horizontal="left" vertical="center" wrapText="1"/>
    </xf>
    <xf numFmtId="0" fontId="2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right" wrapText="1"/>
    </xf>
    <xf numFmtId="0" fontId="0" fillId="0" borderId="0" xfId="0" applyAlignment="1">
      <alignment horizontal="right" wrapText="1"/>
    </xf>
    <xf numFmtId="0" fontId="19" fillId="0" borderId="12" xfId="0" applyFont="1" applyBorder="1" applyAlignment="1">
      <alignment horizontal="left" vertical="center" wrapText="1"/>
    </xf>
    <xf numFmtId="0" fontId="0" fillId="0" borderId="37" xfId="0" applyBorder="1" applyAlignment="1">
      <alignment horizontal="left" vertical="center" wrapText="1"/>
    </xf>
    <xf numFmtId="0" fontId="0" fillId="0" borderId="43" xfId="0" applyBorder="1" applyAlignment="1">
      <alignment vertical="center" wrapText="1"/>
    </xf>
    <xf numFmtId="0" fontId="19" fillId="0" borderId="0" xfId="0" applyFont="1" applyBorder="1" applyAlignment="1">
      <alignment horizontal="center" vertical="center" wrapText="1"/>
    </xf>
    <xf numFmtId="0" fontId="0" fillId="0" borderId="0" xfId="0" applyBorder="1" applyAlignment="1">
      <alignment horizontal="center" vertical="center"/>
    </xf>
    <xf numFmtId="0" fontId="1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9" fillId="0" borderId="47" xfId="0" applyFont="1"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vertical="center" wrapText="1"/>
    </xf>
    <xf numFmtId="0" fontId="0" fillId="0" borderId="0" xfId="0" applyAlignment="1">
      <alignment horizontal="right"/>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wrapText="1"/>
    </xf>
    <xf numFmtId="49" fontId="0" fillId="0" borderId="49" xfId="0" applyNumberFormat="1" applyBorder="1" applyAlignment="1">
      <alignment horizontal="center" vertical="center"/>
    </xf>
    <xf numFmtId="0" fontId="0" fillId="0" borderId="37" xfId="0" applyBorder="1" applyAlignment="1">
      <alignment horizontal="center" vertical="center"/>
    </xf>
    <xf numFmtId="0" fontId="2" fillId="0" borderId="0" xfId="0" applyFont="1" applyFill="1" applyBorder="1" applyAlignment="1">
      <alignment horizontal="right" vertical="top" wrapText="1" shrinkToFit="1"/>
    </xf>
    <xf numFmtId="0" fontId="4" fillId="0" borderId="0" xfId="0" applyFont="1" applyFill="1" applyBorder="1" applyAlignment="1">
      <alignment horizontal="center" vertical="center"/>
    </xf>
    <xf numFmtId="0" fontId="11" fillId="0" borderId="0" xfId="0" applyFont="1" applyFill="1" applyBorder="1" applyAlignment="1">
      <alignment horizontal="right"/>
    </xf>
    <xf numFmtId="49" fontId="12" fillId="0" borderId="30" xfId="61" applyNumberFormat="1" applyFont="1" applyFill="1" applyBorder="1" applyAlignment="1" applyProtection="1">
      <alignment horizontal="center" vertical="center"/>
      <protection/>
    </xf>
    <xf numFmtId="49" fontId="12" fillId="0" borderId="31" xfId="61" applyNumberFormat="1" applyFont="1" applyFill="1" applyBorder="1" applyAlignment="1" applyProtection="1">
      <alignment horizontal="center" vertical="center"/>
      <protection/>
    </xf>
    <xf numFmtId="49" fontId="1" fillId="0" borderId="47" xfId="61" applyNumberFormat="1" applyFont="1" applyFill="1" applyBorder="1" applyAlignment="1" applyProtection="1">
      <alignment horizontal="center" vertical="center" wrapText="1" shrinkToFit="1"/>
      <protection/>
    </xf>
    <xf numFmtId="49" fontId="1" fillId="0" borderId="12" xfId="61" applyNumberFormat="1" applyFont="1" applyFill="1" applyBorder="1" applyAlignment="1" applyProtection="1">
      <alignment horizontal="center" vertical="center" wrapText="1" shrinkToFit="1"/>
      <protection/>
    </xf>
    <xf numFmtId="0" fontId="1" fillId="0" borderId="5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8" fillId="0" borderId="0" xfId="0" applyFont="1" applyAlignment="1">
      <alignment/>
    </xf>
    <xf numFmtId="0" fontId="5" fillId="0" borderId="0" xfId="0" applyFont="1" applyAlignment="1">
      <alignment horizontal="center" wrapText="1"/>
    </xf>
    <xf numFmtId="0" fontId="0" fillId="0" borderId="0" xfId="0" applyAlignment="1">
      <alignment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51" xfId="0" applyFont="1" applyBorder="1" applyAlignment="1">
      <alignment horizontal="justify" vertical="top" wrapText="1"/>
    </xf>
    <xf numFmtId="0" fontId="14" fillId="0" borderId="52" xfId="0" applyFont="1" applyBorder="1" applyAlignment="1">
      <alignment horizontal="justify" vertical="top" wrapText="1"/>
    </xf>
    <xf numFmtId="0" fontId="14" fillId="0" borderId="51" xfId="0" applyFont="1" applyBorder="1" applyAlignment="1">
      <alignment horizontal="left" vertical="top" wrapText="1"/>
    </xf>
    <xf numFmtId="0" fontId="14" fillId="0" borderId="16" xfId="0" applyFont="1" applyBorder="1" applyAlignment="1">
      <alignment horizontal="left" vertical="top" wrapText="1"/>
    </xf>
    <xf numFmtId="0" fontId="14" fillId="0" borderId="51" xfId="0" applyFont="1" applyBorder="1" applyAlignment="1">
      <alignment horizontal="center" vertical="top" wrapText="1"/>
    </xf>
    <xf numFmtId="0" fontId="14" fillId="0" borderId="52" xfId="0" applyFont="1" applyBorder="1" applyAlignment="1">
      <alignment horizontal="center" vertical="top" wrapText="1"/>
    </xf>
    <xf numFmtId="0" fontId="14" fillId="0" borderId="5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0" borderId="0" xfId="0" applyFont="1" applyFill="1" applyAlignment="1">
      <alignment horizontal="right" wrapText="1"/>
    </xf>
    <xf numFmtId="0" fontId="5" fillId="0" borderId="2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1" fillId="0" borderId="0" xfId="0" applyFont="1" applyFill="1" applyAlignment="1">
      <alignment horizontal="right"/>
    </xf>
    <xf numFmtId="0" fontId="1" fillId="0" borderId="0" xfId="0" applyFont="1" applyFill="1" applyAlignment="1">
      <alignment horizontal="right" wrapText="1"/>
    </xf>
    <xf numFmtId="0" fontId="20" fillId="0" borderId="0" xfId="0" applyFont="1" applyFill="1" applyAlignment="1">
      <alignment horizontal="center" wrapText="1"/>
    </xf>
    <xf numFmtId="0" fontId="18" fillId="0" borderId="0" xfId="0" applyFont="1" applyAlignment="1">
      <alignment horizontal="right"/>
    </xf>
    <xf numFmtId="2" fontId="42" fillId="0" borderId="0" xfId="0" applyNumberFormat="1" applyFont="1" applyFill="1" applyAlignment="1">
      <alignment horizontal="right" vertical="top"/>
    </xf>
    <xf numFmtId="49" fontId="1" fillId="0" borderId="0" xfId="0" applyNumberFormat="1" applyFont="1" applyFill="1" applyAlignment="1">
      <alignment horizontal="right"/>
    </xf>
    <xf numFmtId="0" fontId="26" fillId="0" borderId="0" xfId="0" applyFont="1" applyAlignment="1">
      <alignment horizontal="right"/>
    </xf>
    <xf numFmtId="0" fontId="39" fillId="0" borderId="0" xfId="0" applyFont="1" applyFill="1" applyAlignment="1">
      <alignment horizontal="center" wrapText="1"/>
    </xf>
    <xf numFmtId="0" fontId="4" fillId="0" borderId="12" xfId="0" applyFont="1" applyFill="1" applyBorder="1" applyAlignment="1">
      <alignment horizontal="center" wrapText="1"/>
    </xf>
    <xf numFmtId="0" fontId="4" fillId="0" borderId="37" xfId="0" applyFont="1" applyFill="1" applyBorder="1" applyAlignment="1">
      <alignment horizontal="center" wrapText="1"/>
    </xf>
    <xf numFmtId="0" fontId="4" fillId="0" borderId="32" xfId="0"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color indexed="41"/>
      </font>
    </dxf>
    <dxf>
      <font>
        <color indexed="41"/>
      </font>
    </dxf>
    <dxf>
      <font>
        <color rgb="FFCC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D1" sqref="D1"/>
    </sheetView>
  </sheetViews>
  <sheetFormatPr defaultColWidth="9.00390625" defaultRowHeight="12.75"/>
  <cols>
    <col min="1" max="1" width="6.125" style="7" customWidth="1"/>
    <col min="2" max="2" width="22.125" style="8" customWidth="1"/>
    <col min="3" max="3" width="46.875" style="9" customWidth="1"/>
    <col min="4" max="4" width="11.875" style="10" customWidth="1"/>
    <col min="5" max="5" width="9.125" style="9" customWidth="1"/>
    <col min="6" max="6" width="14.625" style="9" customWidth="1"/>
    <col min="7" max="16384" width="9.125" style="9" customWidth="1"/>
  </cols>
  <sheetData>
    <row r="1" spans="1:4" s="3" customFormat="1" ht="12.75" customHeight="1">
      <c r="A1" s="1"/>
      <c r="B1" s="2"/>
      <c r="D1" s="4" t="s">
        <v>17</v>
      </c>
    </row>
    <row r="2" spans="1:4" s="3" customFormat="1" ht="12.75">
      <c r="A2" s="1"/>
      <c r="B2" s="2"/>
      <c r="D2" s="5" t="s">
        <v>207</v>
      </c>
    </row>
    <row r="3" spans="1:4" s="3" customFormat="1" ht="12.75" customHeight="1">
      <c r="A3" s="1"/>
      <c r="B3" s="6"/>
      <c r="D3" s="5" t="s">
        <v>29</v>
      </c>
    </row>
    <row r="5" spans="1:4" ht="35.25" customHeight="1">
      <c r="A5" s="226" t="s">
        <v>18</v>
      </c>
      <c r="B5" s="226"/>
      <c r="C5" s="226"/>
      <c r="D5" s="226"/>
    </row>
    <row r="6" spans="1:4" s="3" customFormat="1" ht="12.75">
      <c r="A6" s="11"/>
      <c r="B6" s="11"/>
      <c r="C6" s="11"/>
      <c r="D6" s="11"/>
    </row>
    <row r="7" spans="1:4" s="15" customFormat="1" ht="15.75">
      <c r="A7" s="12"/>
      <c r="B7" s="13"/>
      <c r="C7" s="13"/>
      <c r="D7" s="14" t="s">
        <v>0</v>
      </c>
    </row>
    <row r="8" spans="1:4" s="19" customFormat="1" ht="66.75" customHeight="1">
      <c r="A8" s="16" t="s">
        <v>1</v>
      </c>
      <c r="B8" s="17" t="s">
        <v>2</v>
      </c>
      <c r="C8" s="17" t="s">
        <v>3</v>
      </c>
      <c r="D8" s="18" t="s">
        <v>4</v>
      </c>
    </row>
    <row r="9" spans="1:4" s="23" customFormat="1" ht="12" customHeight="1">
      <c r="A9" s="20"/>
      <c r="B9" s="21" t="s">
        <v>5</v>
      </c>
      <c r="C9" s="21" t="s">
        <v>6</v>
      </c>
      <c r="D9" s="22">
        <v>3</v>
      </c>
    </row>
    <row r="10" spans="1:4" s="26" customFormat="1" ht="31.5">
      <c r="A10" s="27">
        <v>1</v>
      </c>
      <c r="B10" s="28" t="s">
        <v>19</v>
      </c>
      <c r="C10" s="25" t="s">
        <v>7</v>
      </c>
      <c r="D10" s="29">
        <f>D15+D11</f>
        <v>0</v>
      </c>
    </row>
    <row r="11" spans="1:4" s="26" customFormat="1" ht="15.75">
      <c r="A11" s="27">
        <f aca="true" t="shared" si="0" ref="A11:A18">A10+1</f>
        <v>2</v>
      </c>
      <c r="B11" s="24" t="s">
        <v>20</v>
      </c>
      <c r="C11" s="25" t="s">
        <v>8</v>
      </c>
      <c r="D11" s="29">
        <f>D12</f>
        <v>-4825.27</v>
      </c>
    </row>
    <row r="12" spans="1:4" s="26" customFormat="1" ht="31.5">
      <c r="A12" s="27">
        <f t="shared" si="0"/>
        <v>3</v>
      </c>
      <c r="B12" s="24" t="s">
        <v>21</v>
      </c>
      <c r="C12" s="25" t="s">
        <v>9</v>
      </c>
      <c r="D12" s="29">
        <f>D13</f>
        <v>-4825.27</v>
      </c>
    </row>
    <row r="13" spans="1:4" s="26" customFormat="1" ht="31.5">
      <c r="A13" s="27">
        <f t="shared" si="0"/>
        <v>4</v>
      </c>
      <c r="B13" s="24" t="s">
        <v>22</v>
      </c>
      <c r="C13" s="25" t="s">
        <v>10</v>
      </c>
      <c r="D13" s="29">
        <f>D14</f>
        <v>-4825.27</v>
      </c>
    </row>
    <row r="14" spans="1:4" s="26" customFormat="1" ht="31.5">
      <c r="A14" s="27">
        <f t="shared" si="0"/>
        <v>5</v>
      </c>
      <c r="B14" s="24" t="s">
        <v>23</v>
      </c>
      <c r="C14" s="25" t="s">
        <v>15</v>
      </c>
      <c r="D14" s="29">
        <f>-(4825.27)</f>
        <v>-4825.27</v>
      </c>
    </row>
    <row r="15" spans="1:4" s="26" customFormat="1" ht="15.75">
      <c r="A15" s="27">
        <f t="shared" si="0"/>
        <v>6</v>
      </c>
      <c r="B15" s="24" t="s">
        <v>24</v>
      </c>
      <c r="C15" s="25" t="s">
        <v>11</v>
      </c>
      <c r="D15" s="29">
        <f>D16</f>
        <v>4825.2699999999995</v>
      </c>
    </row>
    <row r="16" spans="1:4" s="26" customFormat="1" ht="31.5">
      <c r="A16" s="27">
        <f t="shared" si="0"/>
        <v>7</v>
      </c>
      <c r="B16" s="24" t="s">
        <v>25</v>
      </c>
      <c r="C16" s="25" t="s">
        <v>12</v>
      </c>
      <c r="D16" s="29">
        <f>D17</f>
        <v>4825.2699999999995</v>
      </c>
    </row>
    <row r="17" spans="1:4" s="26" customFormat="1" ht="31.5">
      <c r="A17" s="27">
        <f t="shared" si="0"/>
        <v>8</v>
      </c>
      <c r="B17" s="24" t="s">
        <v>26</v>
      </c>
      <c r="C17" s="25" t="s">
        <v>13</v>
      </c>
      <c r="D17" s="29">
        <f>D18</f>
        <v>4825.2699999999995</v>
      </c>
    </row>
    <row r="18" spans="1:4" s="26" customFormat="1" ht="31.5">
      <c r="A18" s="27">
        <f t="shared" si="0"/>
        <v>9</v>
      </c>
      <c r="B18" s="24" t="s">
        <v>27</v>
      </c>
      <c r="C18" s="25" t="s">
        <v>16</v>
      </c>
      <c r="D18" s="29">
        <f>'прил 5 ДОХ'!K51</f>
        <v>4825.2699999999995</v>
      </c>
    </row>
    <row r="19" spans="1:4" s="26" customFormat="1" ht="18.75">
      <c r="A19" s="227" t="s">
        <v>14</v>
      </c>
      <c r="B19" s="227"/>
      <c r="C19" s="227"/>
      <c r="D19" s="30">
        <f>D10</f>
        <v>0</v>
      </c>
    </row>
  </sheetData>
  <sheetProtection/>
  <mergeCells count="2">
    <mergeCell ref="A5:D5"/>
    <mergeCell ref="A19:C19"/>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54"/>
  <sheetViews>
    <sheetView view="pageBreakPreview" zoomScale="60" zoomScalePageLayoutView="0" workbookViewId="0" topLeftCell="A115">
      <selection activeCell="L118" sqref="L118"/>
    </sheetView>
  </sheetViews>
  <sheetFormatPr defaultColWidth="9.00390625" defaultRowHeight="12.75"/>
  <cols>
    <col min="1" max="1" width="5.375" style="119" customWidth="1"/>
    <col min="2" max="2" width="36.25390625" style="119" customWidth="1"/>
    <col min="3" max="3" width="4.875" style="119" customWidth="1"/>
    <col min="4" max="4" width="6.25390625" style="119" customWidth="1"/>
    <col min="5" max="5" width="10.125" style="120" customWidth="1"/>
    <col min="6" max="6" width="7.125" style="122" customWidth="1"/>
    <col min="7" max="8" width="10.625" style="119" customWidth="1"/>
    <col min="9" max="16384" width="9.125" style="119" customWidth="1"/>
  </cols>
  <sheetData>
    <row r="1" spans="4:7" ht="12.75" customHeight="1">
      <c r="D1" s="121"/>
      <c r="E1" s="332" t="s">
        <v>400</v>
      </c>
      <c r="F1" s="332"/>
      <c r="G1" s="332"/>
    </row>
    <row r="2" spans="4:9" ht="12.75">
      <c r="D2" s="335" t="s">
        <v>207</v>
      </c>
      <c r="E2" s="335"/>
      <c r="F2" s="335"/>
      <c r="G2" s="335"/>
      <c r="I2" s="121"/>
    </row>
    <row r="3" spans="4:7" ht="12.75" customHeight="1">
      <c r="D3" s="121"/>
      <c r="E3" s="336" t="s">
        <v>402</v>
      </c>
      <c r="F3" s="336"/>
      <c r="G3" s="336"/>
    </row>
    <row r="5" spans="1:7" ht="30.75" customHeight="1">
      <c r="A5" s="337" t="s">
        <v>405</v>
      </c>
      <c r="B5" s="337"/>
      <c r="C5" s="337"/>
      <c r="D5" s="337"/>
      <c r="E5" s="337"/>
      <c r="F5" s="337"/>
      <c r="G5" s="337"/>
    </row>
    <row r="6" spans="1:5" ht="13.5" thickBot="1">
      <c r="A6" s="123"/>
      <c r="B6" s="123"/>
      <c r="C6" s="123"/>
      <c r="D6" s="123"/>
      <c r="E6" s="124"/>
    </row>
    <row r="7" spans="1:8" s="125" customFormat="1" ht="22.5" customHeight="1">
      <c r="A7" s="330" t="s">
        <v>1</v>
      </c>
      <c r="B7" s="330" t="s">
        <v>166</v>
      </c>
      <c r="C7" s="330" t="s">
        <v>208</v>
      </c>
      <c r="D7" s="330" t="s">
        <v>209</v>
      </c>
      <c r="E7" s="326" t="s">
        <v>210</v>
      </c>
      <c r="F7" s="328" t="s">
        <v>211</v>
      </c>
      <c r="G7" s="330" t="s">
        <v>394</v>
      </c>
      <c r="H7" s="330" t="s">
        <v>366</v>
      </c>
    </row>
    <row r="8" spans="1:8" s="125" customFormat="1" ht="13.5" thickBot="1">
      <c r="A8" s="331"/>
      <c r="B8" s="331"/>
      <c r="C8" s="331"/>
      <c r="D8" s="331"/>
      <c r="E8" s="327"/>
      <c r="F8" s="329"/>
      <c r="G8" s="331"/>
      <c r="H8" s="331"/>
    </row>
    <row r="9" spans="1:8" ht="38.25">
      <c r="A9" s="126">
        <v>1</v>
      </c>
      <c r="B9" s="126" t="s">
        <v>135</v>
      </c>
      <c r="C9" s="127" t="s">
        <v>81</v>
      </c>
      <c r="D9" s="127"/>
      <c r="E9" s="128"/>
      <c r="F9" s="127"/>
      <c r="G9" s="129">
        <f>G10+G59+G63+G83+G123+G131+G137+G73+G141</f>
        <v>3106.17</v>
      </c>
      <c r="H9" s="129">
        <f>H10+H59+H63+H83+H123+H131+H137+H73+H141</f>
        <v>3231.3100000000004</v>
      </c>
    </row>
    <row r="10" spans="1:8" ht="12.75">
      <c r="A10" s="130">
        <v>2</v>
      </c>
      <c r="B10" s="131" t="s">
        <v>169</v>
      </c>
      <c r="C10" s="132" t="s">
        <v>81</v>
      </c>
      <c r="D10" s="132" t="s">
        <v>212</v>
      </c>
      <c r="E10" s="133"/>
      <c r="F10" s="132"/>
      <c r="G10" s="134">
        <f>G11+G20+G46+G50+G54</f>
        <v>2561.08</v>
      </c>
      <c r="H10" s="134">
        <f>H11+H20+H46+H50+H54</f>
        <v>2590.34</v>
      </c>
    </row>
    <row r="11" spans="1:8" ht="51">
      <c r="A11" s="130">
        <v>3</v>
      </c>
      <c r="B11" s="135" t="s">
        <v>171</v>
      </c>
      <c r="C11" s="132" t="s">
        <v>81</v>
      </c>
      <c r="D11" s="132" t="s">
        <v>172</v>
      </c>
      <c r="E11" s="133"/>
      <c r="F11" s="132"/>
      <c r="G11" s="134">
        <f>G12+G18+G15</f>
        <v>442.47</v>
      </c>
      <c r="H11" s="134">
        <f>H12+H18+H15</f>
        <v>442.47</v>
      </c>
    </row>
    <row r="12" spans="1:8" ht="51" customHeight="1">
      <c r="A12" s="130">
        <v>4</v>
      </c>
      <c r="B12" s="131" t="s">
        <v>213</v>
      </c>
      <c r="C12" s="132" t="s">
        <v>81</v>
      </c>
      <c r="D12" s="132" t="s">
        <v>172</v>
      </c>
      <c r="E12" s="133" t="s">
        <v>214</v>
      </c>
      <c r="F12" s="132"/>
      <c r="G12" s="134">
        <f>G13</f>
        <v>442.47</v>
      </c>
      <c r="H12" s="134">
        <f>H13</f>
        <v>442.47</v>
      </c>
    </row>
    <row r="13" spans="1:8" ht="20.25" customHeight="1">
      <c r="A13" s="130">
        <v>5</v>
      </c>
      <c r="B13" s="135" t="s">
        <v>215</v>
      </c>
      <c r="C13" s="132" t="s">
        <v>81</v>
      </c>
      <c r="D13" s="132" t="s">
        <v>172</v>
      </c>
      <c r="E13" s="133" t="s">
        <v>216</v>
      </c>
      <c r="F13" s="132"/>
      <c r="G13" s="134">
        <f>G14</f>
        <v>442.47</v>
      </c>
      <c r="H13" s="134">
        <f>H14</f>
        <v>442.47</v>
      </c>
    </row>
    <row r="14" spans="1:8" ht="25.5">
      <c r="A14" s="130">
        <v>6</v>
      </c>
      <c r="B14" s="135" t="s">
        <v>217</v>
      </c>
      <c r="C14" s="132" t="s">
        <v>81</v>
      </c>
      <c r="D14" s="132" t="s">
        <v>172</v>
      </c>
      <c r="E14" s="133" t="s">
        <v>216</v>
      </c>
      <c r="F14" s="132">
        <v>500</v>
      </c>
      <c r="G14" s="137">
        <v>442.47</v>
      </c>
      <c r="H14" s="137">
        <v>442.47</v>
      </c>
    </row>
    <row r="15" spans="1:8" ht="25.5" customHeight="1" hidden="1">
      <c r="A15" s="130">
        <v>7</v>
      </c>
      <c r="B15" s="139" t="s">
        <v>218</v>
      </c>
      <c r="C15" s="132" t="s">
        <v>81</v>
      </c>
      <c r="D15" s="132" t="s">
        <v>172</v>
      </c>
      <c r="E15" s="133" t="s">
        <v>219</v>
      </c>
      <c r="F15" s="132"/>
      <c r="G15" s="134">
        <f>G17</f>
        <v>0</v>
      </c>
      <c r="H15" s="134">
        <f>H17</f>
        <v>0</v>
      </c>
    </row>
    <row r="16" spans="1:8" ht="63.75" customHeight="1" hidden="1">
      <c r="A16" s="130">
        <v>8</v>
      </c>
      <c r="B16" s="139" t="s">
        <v>220</v>
      </c>
      <c r="C16" s="132" t="s">
        <v>81</v>
      </c>
      <c r="D16" s="132" t="s">
        <v>172</v>
      </c>
      <c r="E16" s="133" t="s">
        <v>221</v>
      </c>
      <c r="F16" s="132"/>
      <c r="G16" s="134">
        <f>G17</f>
        <v>0</v>
      </c>
      <c r="H16" s="134">
        <f>H17</f>
        <v>0</v>
      </c>
    </row>
    <row r="17" spans="1:8" ht="25.5" customHeight="1" hidden="1">
      <c r="A17" s="130">
        <v>9</v>
      </c>
      <c r="B17" s="139" t="s">
        <v>222</v>
      </c>
      <c r="C17" s="132" t="s">
        <v>81</v>
      </c>
      <c r="D17" s="132" t="s">
        <v>172</v>
      </c>
      <c r="E17" s="133" t="s">
        <v>221</v>
      </c>
      <c r="F17" s="132">
        <v>500</v>
      </c>
      <c r="G17" s="137"/>
      <c r="H17" s="137"/>
    </row>
    <row r="18" spans="1:8" ht="127.5" customHeight="1" hidden="1">
      <c r="A18" s="130">
        <v>10</v>
      </c>
      <c r="B18" s="139" t="s">
        <v>223</v>
      </c>
      <c r="C18" s="132" t="s">
        <v>81</v>
      </c>
      <c r="D18" s="132" t="s">
        <v>172</v>
      </c>
      <c r="E18" s="133" t="s">
        <v>224</v>
      </c>
      <c r="F18" s="132"/>
      <c r="G18" s="134">
        <f>G19</f>
        <v>0</v>
      </c>
      <c r="H18" s="134">
        <f>H19</f>
        <v>0</v>
      </c>
    </row>
    <row r="19" spans="1:8" ht="25.5" customHeight="1" hidden="1">
      <c r="A19" s="130">
        <v>11</v>
      </c>
      <c r="B19" s="139" t="s">
        <v>222</v>
      </c>
      <c r="C19" s="132" t="s">
        <v>81</v>
      </c>
      <c r="D19" s="132" t="s">
        <v>172</v>
      </c>
      <c r="E19" s="133" t="s">
        <v>224</v>
      </c>
      <c r="F19" s="132">
        <v>500</v>
      </c>
      <c r="G19" s="137"/>
      <c r="H19" s="137"/>
    </row>
    <row r="20" spans="1:8" s="146" customFormat="1" ht="63.75">
      <c r="A20" s="141">
        <v>12</v>
      </c>
      <c r="B20" s="142" t="s">
        <v>173</v>
      </c>
      <c r="C20" s="143" t="s">
        <v>81</v>
      </c>
      <c r="D20" s="143" t="s">
        <v>174</v>
      </c>
      <c r="E20" s="144"/>
      <c r="F20" s="143"/>
      <c r="G20" s="145">
        <f>G21+G30+G42+G38+G40+G34</f>
        <v>2113.61</v>
      </c>
      <c r="H20" s="145">
        <f>H21+H30+H42+H38+H40+H34</f>
        <v>2142.87</v>
      </c>
    </row>
    <row r="21" spans="1:8" ht="37.5" customHeight="1">
      <c r="A21" s="130">
        <v>13</v>
      </c>
      <c r="B21" s="135" t="s">
        <v>213</v>
      </c>
      <c r="C21" s="132" t="s">
        <v>81</v>
      </c>
      <c r="D21" s="132" t="s">
        <v>174</v>
      </c>
      <c r="E21" s="133" t="s">
        <v>214</v>
      </c>
      <c r="F21" s="132"/>
      <c r="G21" s="134">
        <f>G22</f>
        <v>2110.21</v>
      </c>
      <c r="H21" s="134">
        <f>H22</f>
        <v>2139.37</v>
      </c>
    </row>
    <row r="22" spans="1:8" ht="12.75">
      <c r="A22" s="130">
        <v>14</v>
      </c>
      <c r="B22" s="135" t="s">
        <v>225</v>
      </c>
      <c r="C22" s="132" t="s">
        <v>81</v>
      </c>
      <c r="D22" s="132" t="s">
        <v>174</v>
      </c>
      <c r="E22" s="133" t="s">
        <v>226</v>
      </c>
      <c r="F22" s="132"/>
      <c r="G22" s="134">
        <f>G23</f>
        <v>2110.21</v>
      </c>
      <c r="H22" s="134">
        <f>H23</f>
        <v>2139.37</v>
      </c>
    </row>
    <row r="23" spans="1:8" ht="12.75">
      <c r="A23" s="130">
        <v>15</v>
      </c>
      <c r="B23" s="135" t="s">
        <v>227</v>
      </c>
      <c r="C23" s="132" t="s">
        <v>81</v>
      </c>
      <c r="D23" s="132" t="s">
        <v>174</v>
      </c>
      <c r="E23" s="133" t="s">
        <v>228</v>
      </c>
      <c r="F23" s="132"/>
      <c r="G23" s="134">
        <f>G24+G26+G28</f>
        <v>2110.21</v>
      </c>
      <c r="H23" s="134">
        <f>H24+H26+H28</f>
        <v>2139.37</v>
      </c>
    </row>
    <row r="24" spans="1:8" ht="38.25">
      <c r="A24" s="130">
        <v>16</v>
      </c>
      <c r="B24" s="135" t="s">
        <v>229</v>
      </c>
      <c r="C24" s="132" t="s">
        <v>81</v>
      </c>
      <c r="D24" s="132" t="s">
        <v>174</v>
      </c>
      <c r="E24" s="133" t="s">
        <v>230</v>
      </c>
      <c r="F24" s="132"/>
      <c r="G24" s="134">
        <f>G25</f>
        <v>398.63</v>
      </c>
      <c r="H24" s="134">
        <f>H25</f>
        <v>427.79</v>
      </c>
    </row>
    <row r="25" spans="1:8" ht="25.5">
      <c r="A25" s="130">
        <v>17</v>
      </c>
      <c r="B25" s="135" t="s">
        <v>217</v>
      </c>
      <c r="C25" s="132" t="s">
        <v>81</v>
      </c>
      <c r="D25" s="132" t="s">
        <v>174</v>
      </c>
      <c r="E25" s="133" t="s">
        <v>230</v>
      </c>
      <c r="F25" s="132">
        <v>500</v>
      </c>
      <c r="G25" s="137">
        <v>398.63</v>
      </c>
      <c r="H25" s="137">
        <v>427.79</v>
      </c>
    </row>
    <row r="26" spans="1:8" ht="25.5">
      <c r="A26" s="130">
        <v>18</v>
      </c>
      <c r="B26" s="135" t="s">
        <v>231</v>
      </c>
      <c r="C26" s="132" t="s">
        <v>81</v>
      </c>
      <c r="D26" s="132" t="s">
        <v>174</v>
      </c>
      <c r="E26" s="133" t="s">
        <v>232</v>
      </c>
      <c r="F26" s="132"/>
      <c r="G26" s="134">
        <f>G27</f>
        <v>973.85</v>
      </c>
      <c r="H26" s="134">
        <f>H27</f>
        <v>973.85</v>
      </c>
    </row>
    <row r="27" spans="1:8" ht="25.5">
      <c r="A27" s="130">
        <v>19</v>
      </c>
      <c r="B27" s="135" t="s">
        <v>217</v>
      </c>
      <c r="C27" s="132" t="s">
        <v>81</v>
      </c>
      <c r="D27" s="132" t="s">
        <v>174</v>
      </c>
      <c r="E27" s="133" t="s">
        <v>232</v>
      </c>
      <c r="F27" s="132">
        <v>500</v>
      </c>
      <c r="G27" s="137">
        <v>973.85</v>
      </c>
      <c r="H27" s="137">
        <v>973.85</v>
      </c>
    </row>
    <row r="28" spans="1:8" ht="76.5" customHeight="1">
      <c r="A28" s="130">
        <v>20</v>
      </c>
      <c r="B28" s="135" t="s">
        <v>233</v>
      </c>
      <c r="C28" s="132" t="s">
        <v>81</v>
      </c>
      <c r="D28" s="132" t="s">
        <v>174</v>
      </c>
      <c r="E28" s="133" t="s">
        <v>234</v>
      </c>
      <c r="F28" s="132"/>
      <c r="G28" s="134">
        <f>G29</f>
        <v>737.73</v>
      </c>
      <c r="H28" s="134">
        <f>H29</f>
        <v>737.73</v>
      </c>
    </row>
    <row r="29" spans="1:8" ht="25.5">
      <c r="A29" s="130">
        <v>21</v>
      </c>
      <c r="B29" s="135" t="s">
        <v>217</v>
      </c>
      <c r="C29" s="132" t="s">
        <v>81</v>
      </c>
      <c r="D29" s="132" t="s">
        <v>174</v>
      </c>
      <c r="E29" s="133" t="s">
        <v>234</v>
      </c>
      <c r="F29" s="132">
        <v>500</v>
      </c>
      <c r="G29" s="137">
        <v>737.73</v>
      </c>
      <c r="H29" s="137">
        <v>737.73</v>
      </c>
    </row>
    <row r="30" spans="1:8" ht="20.25" customHeight="1" hidden="1">
      <c r="A30" s="130">
        <v>22</v>
      </c>
      <c r="B30" s="131" t="s">
        <v>235</v>
      </c>
      <c r="C30" s="149" t="s">
        <v>81</v>
      </c>
      <c r="D30" s="149" t="s">
        <v>174</v>
      </c>
      <c r="E30" s="150" t="s">
        <v>236</v>
      </c>
      <c r="F30" s="149"/>
      <c r="G30" s="134">
        <f aca="true" t="shared" si="0" ref="G30:H32">G31</f>
        <v>0</v>
      </c>
      <c r="H30" s="134">
        <f t="shared" si="0"/>
        <v>0</v>
      </c>
    </row>
    <row r="31" spans="1:8" s="146" customFormat="1" ht="15.75" customHeight="1" hidden="1">
      <c r="A31" s="130">
        <v>23</v>
      </c>
      <c r="B31" s="131" t="s">
        <v>115</v>
      </c>
      <c r="C31" s="149" t="s">
        <v>81</v>
      </c>
      <c r="D31" s="149" t="s">
        <v>174</v>
      </c>
      <c r="E31" s="150" t="s">
        <v>237</v>
      </c>
      <c r="F31" s="149"/>
      <c r="G31" s="134">
        <f t="shared" si="0"/>
        <v>0</v>
      </c>
      <c r="H31" s="134">
        <f t="shared" si="0"/>
        <v>0</v>
      </c>
    </row>
    <row r="32" spans="1:8" ht="109.5" customHeight="1" hidden="1">
      <c r="A32" s="130">
        <v>24</v>
      </c>
      <c r="B32" s="131" t="s">
        <v>238</v>
      </c>
      <c r="C32" s="149" t="s">
        <v>81</v>
      </c>
      <c r="D32" s="149" t="s">
        <v>174</v>
      </c>
      <c r="E32" s="150" t="s">
        <v>237</v>
      </c>
      <c r="F32" s="149"/>
      <c r="G32" s="134">
        <f t="shared" si="0"/>
        <v>0</v>
      </c>
      <c r="H32" s="134">
        <f t="shared" si="0"/>
        <v>0</v>
      </c>
    </row>
    <row r="33" spans="1:8" ht="21.75" customHeight="1" hidden="1">
      <c r="A33" s="130">
        <v>25</v>
      </c>
      <c r="B33" s="131" t="s">
        <v>115</v>
      </c>
      <c r="C33" s="149" t="s">
        <v>81</v>
      </c>
      <c r="D33" s="149" t="s">
        <v>174</v>
      </c>
      <c r="E33" s="150" t="s">
        <v>237</v>
      </c>
      <c r="F33" s="149" t="s">
        <v>239</v>
      </c>
      <c r="G33" s="151"/>
      <c r="H33" s="151"/>
    </row>
    <row r="34" spans="1:8" s="152" customFormat="1" ht="12.75" customHeight="1" hidden="1">
      <c r="A34" s="130">
        <v>26</v>
      </c>
      <c r="B34" s="131" t="s">
        <v>240</v>
      </c>
      <c r="C34" s="149" t="s">
        <v>81</v>
      </c>
      <c r="D34" s="149" t="s">
        <v>174</v>
      </c>
      <c r="E34" s="150" t="s">
        <v>241</v>
      </c>
      <c r="F34" s="149"/>
      <c r="G34" s="134">
        <f aca="true" t="shared" si="1" ref="G34:H36">G35</f>
        <v>0</v>
      </c>
      <c r="H34" s="134">
        <f t="shared" si="1"/>
        <v>0</v>
      </c>
    </row>
    <row r="35" spans="1:8" ht="51" customHeight="1" hidden="1">
      <c r="A35" s="130">
        <v>27</v>
      </c>
      <c r="B35" s="131" t="s">
        <v>242</v>
      </c>
      <c r="C35" s="149" t="s">
        <v>81</v>
      </c>
      <c r="D35" s="149" t="s">
        <v>174</v>
      </c>
      <c r="E35" s="150" t="s">
        <v>243</v>
      </c>
      <c r="F35" s="149"/>
      <c r="G35" s="134">
        <f t="shared" si="1"/>
        <v>0</v>
      </c>
      <c r="H35" s="134">
        <f t="shared" si="1"/>
        <v>0</v>
      </c>
    </row>
    <row r="36" spans="1:8" ht="38.25" customHeight="1" hidden="1">
      <c r="A36" s="130">
        <v>28</v>
      </c>
      <c r="B36" s="131" t="s">
        <v>244</v>
      </c>
      <c r="C36" s="149" t="s">
        <v>81</v>
      </c>
      <c r="D36" s="149" t="s">
        <v>174</v>
      </c>
      <c r="E36" s="150" t="s">
        <v>245</v>
      </c>
      <c r="F36" s="149"/>
      <c r="G36" s="134">
        <f t="shared" si="1"/>
        <v>0</v>
      </c>
      <c r="H36" s="134">
        <f t="shared" si="1"/>
        <v>0</v>
      </c>
    </row>
    <row r="37" spans="1:8" ht="25.5" customHeight="1" hidden="1">
      <c r="A37" s="130">
        <v>29</v>
      </c>
      <c r="B37" s="131" t="s">
        <v>222</v>
      </c>
      <c r="C37" s="149" t="s">
        <v>81</v>
      </c>
      <c r="D37" s="149" t="s">
        <v>174</v>
      </c>
      <c r="E37" s="150" t="s">
        <v>245</v>
      </c>
      <c r="F37" s="149" t="s">
        <v>239</v>
      </c>
      <c r="G37" s="138"/>
      <c r="H37" s="138"/>
    </row>
    <row r="38" spans="1:8" ht="102" customHeight="1" hidden="1">
      <c r="A38" s="130">
        <v>25</v>
      </c>
      <c r="B38" s="139" t="s">
        <v>246</v>
      </c>
      <c r="C38" s="149" t="s">
        <v>81</v>
      </c>
      <c r="D38" s="149" t="s">
        <v>174</v>
      </c>
      <c r="E38" s="150" t="s">
        <v>247</v>
      </c>
      <c r="F38" s="149"/>
      <c r="G38" s="134">
        <f>G39</f>
        <v>0</v>
      </c>
      <c r="H38" s="134">
        <f>H39</f>
        <v>0</v>
      </c>
    </row>
    <row r="39" spans="1:8" ht="25.5" customHeight="1" hidden="1">
      <c r="A39" s="130">
        <v>26</v>
      </c>
      <c r="B39" s="139" t="s">
        <v>222</v>
      </c>
      <c r="C39" s="149" t="s">
        <v>81</v>
      </c>
      <c r="D39" s="149" t="s">
        <v>174</v>
      </c>
      <c r="E39" s="150" t="s">
        <v>248</v>
      </c>
      <c r="F39" s="149" t="s">
        <v>239</v>
      </c>
      <c r="G39" s="140"/>
      <c r="H39" s="140"/>
    </row>
    <row r="40" spans="1:8" ht="12.75" customHeight="1" hidden="1">
      <c r="A40" s="130">
        <v>27</v>
      </c>
      <c r="B40" s="139" t="s">
        <v>249</v>
      </c>
      <c r="C40" s="149" t="s">
        <v>81</v>
      </c>
      <c r="D40" s="149" t="s">
        <v>174</v>
      </c>
      <c r="E40" s="150" t="s">
        <v>250</v>
      </c>
      <c r="F40" s="149"/>
      <c r="G40" s="134">
        <f>G41</f>
        <v>0</v>
      </c>
      <c r="H40" s="134">
        <f>H41</f>
        <v>0</v>
      </c>
    </row>
    <row r="41" spans="1:8" ht="12.75" customHeight="1" hidden="1">
      <c r="A41" s="130">
        <v>28</v>
      </c>
      <c r="B41" s="139" t="s">
        <v>222</v>
      </c>
      <c r="C41" s="149" t="s">
        <v>81</v>
      </c>
      <c r="D41" s="149" t="s">
        <v>174</v>
      </c>
      <c r="E41" s="150" t="s">
        <v>250</v>
      </c>
      <c r="F41" s="149" t="s">
        <v>239</v>
      </c>
      <c r="G41" s="138"/>
      <c r="H41" s="138"/>
    </row>
    <row r="42" spans="1:8" ht="12.75" customHeight="1">
      <c r="A42" s="130">
        <v>30</v>
      </c>
      <c r="B42" s="131" t="s">
        <v>251</v>
      </c>
      <c r="C42" s="132" t="s">
        <v>81</v>
      </c>
      <c r="D42" s="132" t="s">
        <v>174</v>
      </c>
      <c r="E42" s="133">
        <v>9210000</v>
      </c>
      <c r="F42" s="132"/>
      <c r="G42" s="134">
        <f aca="true" t="shared" si="2" ref="G42:H44">G43</f>
        <v>3.4</v>
      </c>
      <c r="H42" s="134">
        <f t="shared" si="2"/>
        <v>3.5</v>
      </c>
    </row>
    <row r="43" spans="1:8" ht="51" customHeight="1">
      <c r="A43" s="130">
        <v>31</v>
      </c>
      <c r="B43" s="131" t="s">
        <v>252</v>
      </c>
      <c r="C43" s="132" t="s">
        <v>81</v>
      </c>
      <c r="D43" s="132" t="s">
        <v>174</v>
      </c>
      <c r="E43" s="133">
        <v>9210200</v>
      </c>
      <c r="F43" s="132"/>
      <c r="G43" s="134">
        <f t="shared" si="2"/>
        <v>3.4</v>
      </c>
      <c r="H43" s="134">
        <f t="shared" si="2"/>
        <v>3.5</v>
      </c>
    </row>
    <row r="44" spans="1:8" ht="38.25">
      <c r="A44" s="130">
        <v>32</v>
      </c>
      <c r="B44" s="131" t="s">
        <v>253</v>
      </c>
      <c r="C44" s="132" t="s">
        <v>81</v>
      </c>
      <c r="D44" s="132" t="s">
        <v>174</v>
      </c>
      <c r="E44" s="133">
        <v>9210271</v>
      </c>
      <c r="F44" s="132"/>
      <c r="G44" s="134">
        <f t="shared" si="2"/>
        <v>3.4</v>
      </c>
      <c r="H44" s="134">
        <f t="shared" si="2"/>
        <v>3.5</v>
      </c>
    </row>
    <row r="45" spans="1:8" ht="25.5">
      <c r="A45" s="130">
        <v>33</v>
      </c>
      <c r="B45" s="131" t="s">
        <v>222</v>
      </c>
      <c r="C45" s="132" t="s">
        <v>81</v>
      </c>
      <c r="D45" s="132" t="s">
        <v>174</v>
      </c>
      <c r="E45" s="133">
        <v>9210271</v>
      </c>
      <c r="F45" s="132" t="s">
        <v>254</v>
      </c>
      <c r="G45" s="137">
        <v>3.4</v>
      </c>
      <c r="H45" s="137">
        <v>3.5</v>
      </c>
    </row>
    <row r="46" spans="1:8" ht="12.75" customHeight="1" hidden="1">
      <c r="A46" s="130">
        <v>33</v>
      </c>
      <c r="B46" s="131" t="s">
        <v>235</v>
      </c>
      <c r="C46" s="149" t="s">
        <v>81</v>
      </c>
      <c r="D46" s="149" t="s">
        <v>174</v>
      </c>
      <c r="E46" s="150"/>
      <c r="F46" s="149"/>
      <c r="G46" s="134">
        <f aca="true" t="shared" si="3" ref="G46:H48">G47</f>
        <v>0</v>
      </c>
      <c r="H46" s="134">
        <f t="shared" si="3"/>
        <v>0</v>
      </c>
    </row>
    <row r="47" spans="1:8" ht="12.75" customHeight="1" hidden="1">
      <c r="A47" s="130">
        <v>34</v>
      </c>
      <c r="B47" s="131" t="s">
        <v>115</v>
      </c>
      <c r="C47" s="149" t="s">
        <v>81</v>
      </c>
      <c r="D47" s="149" t="s">
        <v>174</v>
      </c>
      <c r="E47" s="150" t="s">
        <v>237</v>
      </c>
      <c r="F47" s="149"/>
      <c r="G47" s="134">
        <f t="shared" si="3"/>
        <v>0</v>
      </c>
      <c r="H47" s="134">
        <f t="shared" si="3"/>
        <v>0</v>
      </c>
    </row>
    <row r="48" spans="1:8" ht="114.75" customHeight="1" hidden="1">
      <c r="A48" s="130">
        <v>35</v>
      </c>
      <c r="B48" s="131" t="s">
        <v>238</v>
      </c>
      <c r="C48" s="149" t="s">
        <v>81</v>
      </c>
      <c r="D48" s="149" t="s">
        <v>174</v>
      </c>
      <c r="E48" s="150" t="s">
        <v>237</v>
      </c>
      <c r="F48" s="149"/>
      <c r="G48" s="134">
        <f t="shared" si="3"/>
        <v>0</v>
      </c>
      <c r="H48" s="134">
        <f t="shared" si="3"/>
        <v>0</v>
      </c>
    </row>
    <row r="49" spans="1:8" ht="12.75" customHeight="1" hidden="1">
      <c r="A49" s="130">
        <v>36</v>
      </c>
      <c r="B49" s="131" t="s">
        <v>115</v>
      </c>
      <c r="C49" s="149" t="s">
        <v>81</v>
      </c>
      <c r="D49" s="149" t="s">
        <v>174</v>
      </c>
      <c r="E49" s="150" t="s">
        <v>237</v>
      </c>
      <c r="F49" s="149" t="s">
        <v>255</v>
      </c>
      <c r="G49" s="151"/>
      <c r="H49" s="151"/>
    </row>
    <row r="50" spans="1:8" s="146" customFormat="1" ht="12.75" customHeight="1">
      <c r="A50" s="141">
        <v>27</v>
      </c>
      <c r="B50" s="153" t="s">
        <v>256</v>
      </c>
      <c r="C50" s="154" t="s">
        <v>81</v>
      </c>
      <c r="D50" s="154" t="s">
        <v>257</v>
      </c>
      <c r="E50" s="155"/>
      <c r="F50" s="154"/>
      <c r="G50" s="145">
        <f aca="true" t="shared" si="4" ref="G50:H52">G51</f>
        <v>5</v>
      </c>
      <c r="H50" s="145">
        <f t="shared" si="4"/>
        <v>5</v>
      </c>
    </row>
    <row r="51" spans="1:8" ht="15" customHeight="1">
      <c r="A51" s="130">
        <v>28</v>
      </c>
      <c r="B51" s="157" t="s">
        <v>256</v>
      </c>
      <c r="C51" s="149" t="s">
        <v>81</v>
      </c>
      <c r="D51" s="149" t="s">
        <v>257</v>
      </c>
      <c r="E51" s="150" t="s">
        <v>258</v>
      </c>
      <c r="F51" s="149"/>
      <c r="G51" s="134">
        <f t="shared" si="4"/>
        <v>5</v>
      </c>
      <c r="H51" s="134">
        <f t="shared" si="4"/>
        <v>5</v>
      </c>
    </row>
    <row r="52" spans="1:8" ht="12.75" customHeight="1">
      <c r="A52" s="130">
        <v>29</v>
      </c>
      <c r="B52" s="157" t="s">
        <v>259</v>
      </c>
      <c r="C52" s="149" t="s">
        <v>81</v>
      </c>
      <c r="D52" s="149" t="s">
        <v>257</v>
      </c>
      <c r="E52" s="150" t="s">
        <v>260</v>
      </c>
      <c r="F52" s="149"/>
      <c r="G52" s="134">
        <f t="shared" si="4"/>
        <v>5</v>
      </c>
      <c r="H52" s="134">
        <f t="shared" si="4"/>
        <v>5</v>
      </c>
    </row>
    <row r="53" spans="1:8" ht="19.5" customHeight="1">
      <c r="A53" s="130">
        <v>30</v>
      </c>
      <c r="B53" s="157" t="s">
        <v>261</v>
      </c>
      <c r="C53" s="149" t="s">
        <v>81</v>
      </c>
      <c r="D53" s="149" t="s">
        <v>257</v>
      </c>
      <c r="E53" s="150" t="s">
        <v>260</v>
      </c>
      <c r="F53" s="149" t="s">
        <v>76</v>
      </c>
      <c r="G53" s="158">
        <v>5</v>
      </c>
      <c r="H53" s="158">
        <v>5</v>
      </c>
    </row>
    <row r="54" spans="1:8" s="146" customFormat="1" ht="25.5" customHeight="1" hidden="1">
      <c r="A54" s="141">
        <v>34</v>
      </c>
      <c r="B54" s="153" t="s">
        <v>262</v>
      </c>
      <c r="C54" s="154" t="s">
        <v>81</v>
      </c>
      <c r="D54" s="154" t="s">
        <v>178</v>
      </c>
      <c r="E54" s="155"/>
      <c r="F54" s="159"/>
      <c r="G54" s="145">
        <f aca="true" t="shared" si="5" ref="G54:H57">G55</f>
        <v>0</v>
      </c>
      <c r="H54" s="145">
        <f t="shared" si="5"/>
        <v>0</v>
      </c>
    </row>
    <row r="55" spans="1:8" s="152" customFormat="1" ht="25.5" customHeight="1" hidden="1">
      <c r="A55" s="130">
        <v>35</v>
      </c>
      <c r="B55" s="131" t="s">
        <v>240</v>
      </c>
      <c r="C55" s="132" t="s">
        <v>81</v>
      </c>
      <c r="D55" s="132" t="s">
        <v>178</v>
      </c>
      <c r="E55" s="133" t="s">
        <v>241</v>
      </c>
      <c r="F55" s="160"/>
      <c r="G55" s="136">
        <f t="shared" si="5"/>
        <v>0</v>
      </c>
      <c r="H55" s="136">
        <f t="shared" si="5"/>
        <v>0</v>
      </c>
    </row>
    <row r="56" spans="1:8" ht="56.25" customHeight="1" hidden="1">
      <c r="A56" s="130">
        <v>36</v>
      </c>
      <c r="B56" s="131" t="s">
        <v>242</v>
      </c>
      <c r="C56" s="132" t="s">
        <v>81</v>
      </c>
      <c r="D56" s="132" t="s">
        <v>178</v>
      </c>
      <c r="E56" s="133" t="s">
        <v>243</v>
      </c>
      <c r="F56" s="160"/>
      <c r="G56" s="136">
        <f t="shared" si="5"/>
        <v>0</v>
      </c>
      <c r="H56" s="136">
        <f t="shared" si="5"/>
        <v>0</v>
      </c>
    </row>
    <row r="57" spans="1:8" ht="38.25" customHeight="1" hidden="1">
      <c r="A57" s="130">
        <v>37</v>
      </c>
      <c r="B57" s="131" t="s">
        <v>263</v>
      </c>
      <c r="C57" s="132" t="s">
        <v>81</v>
      </c>
      <c r="D57" s="132" t="s">
        <v>178</v>
      </c>
      <c r="E57" s="133" t="s">
        <v>264</v>
      </c>
      <c r="F57" s="160"/>
      <c r="G57" s="136">
        <f t="shared" si="5"/>
        <v>0</v>
      </c>
      <c r="H57" s="136">
        <f t="shared" si="5"/>
        <v>0</v>
      </c>
    </row>
    <row r="58" spans="1:8" ht="25.5" customHeight="1" hidden="1">
      <c r="A58" s="130">
        <v>38</v>
      </c>
      <c r="B58" s="131" t="s">
        <v>222</v>
      </c>
      <c r="C58" s="132" t="s">
        <v>81</v>
      </c>
      <c r="D58" s="132" t="s">
        <v>178</v>
      </c>
      <c r="E58" s="133" t="s">
        <v>264</v>
      </c>
      <c r="F58" s="160" t="s">
        <v>239</v>
      </c>
      <c r="G58" s="161"/>
      <c r="H58" s="161"/>
    </row>
    <row r="59" spans="1:8" s="146" customFormat="1" ht="18.75" customHeight="1">
      <c r="A59" s="141">
        <v>39</v>
      </c>
      <c r="B59" s="162" t="s">
        <v>179</v>
      </c>
      <c r="C59" s="143" t="s">
        <v>81</v>
      </c>
      <c r="D59" s="143" t="s">
        <v>180</v>
      </c>
      <c r="E59" s="144"/>
      <c r="F59" s="143"/>
      <c r="G59" s="145">
        <f aca="true" t="shared" si="6" ref="G59:H61">G60</f>
        <v>62.2</v>
      </c>
      <c r="H59" s="145">
        <f t="shared" si="6"/>
        <v>62.2</v>
      </c>
    </row>
    <row r="60" spans="1:8" ht="24" customHeight="1">
      <c r="A60" s="130">
        <v>40</v>
      </c>
      <c r="B60" s="135" t="s">
        <v>181</v>
      </c>
      <c r="C60" s="132" t="s">
        <v>81</v>
      </c>
      <c r="D60" s="132" t="s">
        <v>182</v>
      </c>
      <c r="E60" s="133"/>
      <c r="F60" s="132"/>
      <c r="G60" s="134">
        <f t="shared" si="6"/>
        <v>62.2</v>
      </c>
      <c r="H60" s="134">
        <f t="shared" si="6"/>
        <v>62.2</v>
      </c>
    </row>
    <row r="61" spans="1:8" ht="41.25" customHeight="1">
      <c r="A61" s="130">
        <v>41</v>
      </c>
      <c r="B61" s="135" t="s">
        <v>265</v>
      </c>
      <c r="C61" s="132" t="s">
        <v>81</v>
      </c>
      <c r="D61" s="132" t="s">
        <v>182</v>
      </c>
      <c r="E61" s="133" t="s">
        <v>266</v>
      </c>
      <c r="F61" s="132"/>
      <c r="G61" s="134">
        <f t="shared" si="6"/>
        <v>62.2</v>
      </c>
      <c r="H61" s="134">
        <f t="shared" si="6"/>
        <v>62.2</v>
      </c>
    </row>
    <row r="62" spans="1:8" ht="25.5">
      <c r="A62" s="130">
        <v>42</v>
      </c>
      <c r="B62" s="135" t="s">
        <v>217</v>
      </c>
      <c r="C62" s="132" t="s">
        <v>81</v>
      </c>
      <c r="D62" s="132" t="s">
        <v>182</v>
      </c>
      <c r="E62" s="133" t="s">
        <v>266</v>
      </c>
      <c r="F62" s="132">
        <v>500</v>
      </c>
      <c r="G62" s="137">
        <v>62.2</v>
      </c>
      <c r="H62" s="137">
        <v>62.2</v>
      </c>
    </row>
    <row r="63" spans="1:8" ht="25.5">
      <c r="A63" s="130">
        <v>43</v>
      </c>
      <c r="B63" s="131" t="s">
        <v>183</v>
      </c>
      <c r="C63" s="132" t="s">
        <v>81</v>
      </c>
      <c r="D63" s="132" t="s">
        <v>184</v>
      </c>
      <c r="E63" s="133"/>
      <c r="F63" s="132"/>
      <c r="G63" s="134">
        <f>G64</f>
        <v>2.56</v>
      </c>
      <c r="H63" s="134">
        <f>H64</f>
        <v>2.56</v>
      </c>
    </row>
    <row r="64" spans="1:8" ht="12.75">
      <c r="A64" s="130">
        <v>44</v>
      </c>
      <c r="B64" s="163" t="s">
        <v>267</v>
      </c>
      <c r="C64" s="132" t="s">
        <v>81</v>
      </c>
      <c r="D64" s="132" t="s">
        <v>268</v>
      </c>
      <c r="E64" s="133"/>
      <c r="F64" s="132"/>
      <c r="G64" s="134">
        <f>G65+G69</f>
        <v>2.56</v>
      </c>
      <c r="H64" s="134">
        <f>H65+H69</f>
        <v>2.56</v>
      </c>
    </row>
    <row r="65" spans="1:8" ht="12.75" customHeight="1" hidden="1">
      <c r="A65" s="130">
        <v>45</v>
      </c>
      <c r="B65" s="131" t="s">
        <v>240</v>
      </c>
      <c r="C65" s="132" t="s">
        <v>81</v>
      </c>
      <c r="D65" s="132" t="s">
        <v>268</v>
      </c>
      <c r="E65" s="133">
        <v>5220000</v>
      </c>
      <c r="F65" s="132"/>
      <c r="G65" s="134">
        <f aca="true" t="shared" si="7" ref="G65:H67">G66</f>
        <v>0</v>
      </c>
      <c r="H65" s="134">
        <f t="shared" si="7"/>
        <v>0</v>
      </c>
    </row>
    <row r="66" spans="1:8" ht="49.5" customHeight="1" hidden="1">
      <c r="A66" s="130">
        <v>46</v>
      </c>
      <c r="B66" s="131" t="s">
        <v>269</v>
      </c>
      <c r="C66" s="132" t="s">
        <v>81</v>
      </c>
      <c r="D66" s="132" t="s">
        <v>268</v>
      </c>
      <c r="E66" s="133" t="s">
        <v>270</v>
      </c>
      <c r="F66" s="132"/>
      <c r="G66" s="134">
        <f t="shared" si="7"/>
        <v>0</v>
      </c>
      <c r="H66" s="134">
        <f t="shared" si="7"/>
        <v>0</v>
      </c>
    </row>
    <row r="67" spans="1:8" ht="25.5" customHeight="1" hidden="1">
      <c r="A67" s="130">
        <v>47</v>
      </c>
      <c r="B67" s="131" t="s">
        <v>271</v>
      </c>
      <c r="C67" s="132" t="s">
        <v>81</v>
      </c>
      <c r="D67" s="132" t="s">
        <v>268</v>
      </c>
      <c r="E67" s="133" t="s">
        <v>272</v>
      </c>
      <c r="F67" s="132"/>
      <c r="G67" s="134">
        <f t="shared" si="7"/>
        <v>0</v>
      </c>
      <c r="H67" s="134">
        <f t="shared" si="7"/>
        <v>0</v>
      </c>
    </row>
    <row r="68" spans="1:8" ht="25.5" customHeight="1" hidden="1">
      <c r="A68" s="130">
        <v>48</v>
      </c>
      <c r="B68" s="135" t="s">
        <v>217</v>
      </c>
      <c r="C68" s="132" t="s">
        <v>81</v>
      </c>
      <c r="D68" s="132" t="s">
        <v>268</v>
      </c>
      <c r="E68" s="133" t="s">
        <v>272</v>
      </c>
      <c r="F68" s="132">
        <v>500</v>
      </c>
      <c r="G68" s="164"/>
      <c r="H68" s="164"/>
    </row>
    <row r="69" spans="1:8" s="152" customFormat="1" ht="12.75" customHeight="1">
      <c r="A69" s="130">
        <v>49</v>
      </c>
      <c r="B69" s="131" t="s">
        <v>273</v>
      </c>
      <c r="C69" s="132" t="s">
        <v>81</v>
      </c>
      <c r="D69" s="132" t="s">
        <v>268</v>
      </c>
      <c r="E69" s="133" t="s">
        <v>274</v>
      </c>
      <c r="F69" s="132"/>
      <c r="G69" s="134">
        <f aca="true" t="shared" si="8" ref="G69:H71">G70</f>
        <v>2.56</v>
      </c>
      <c r="H69" s="134">
        <f t="shared" si="8"/>
        <v>2.56</v>
      </c>
    </row>
    <row r="70" spans="1:8" s="152" customFormat="1" ht="25.5" customHeight="1">
      <c r="A70" s="130">
        <v>50</v>
      </c>
      <c r="B70" s="131" t="s">
        <v>275</v>
      </c>
      <c r="C70" s="132" t="s">
        <v>81</v>
      </c>
      <c r="D70" s="132" t="s">
        <v>268</v>
      </c>
      <c r="E70" s="165" t="s">
        <v>276</v>
      </c>
      <c r="F70" s="132"/>
      <c r="G70" s="134">
        <f t="shared" si="8"/>
        <v>2.56</v>
      </c>
      <c r="H70" s="134">
        <f t="shared" si="8"/>
        <v>2.56</v>
      </c>
    </row>
    <row r="71" spans="1:8" s="152" customFormat="1" ht="25.5" customHeight="1">
      <c r="A71" s="130">
        <v>51</v>
      </c>
      <c r="B71" s="133" t="s">
        <v>277</v>
      </c>
      <c r="C71" s="132" t="s">
        <v>81</v>
      </c>
      <c r="D71" s="132" t="s">
        <v>268</v>
      </c>
      <c r="E71" s="165" t="s">
        <v>278</v>
      </c>
      <c r="F71" s="132"/>
      <c r="G71" s="134">
        <f t="shared" si="8"/>
        <v>2.56</v>
      </c>
      <c r="H71" s="134">
        <f t="shared" si="8"/>
        <v>2.56</v>
      </c>
    </row>
    <row r="72" spans="1:8" ht="25.5">
      <c r="A72" s="130">
        <v>52</v>
      </c>
      <c r="B72" s="135" t="s">
        <v>222</v>
      </c>
      <c r="C72" s="132" t="s">
        <v>81</v>
      </c>
      <c r="D72" s="132" t="s">
        <v>268</v>
      </c>
      <c r="E72" s="133" t="s">
        <v>278</v>
      </c>
      <c r="F72" s="132">
        <v>500</v>
      </c>
      <c r="G72" s="137">
        <v>2.56</v>
      </c>
      <c r="H72" s="137">
        <v>2.56</v>
      </c>
    </row>
    <row r="73" spans="1:8" s="146" customFormat="1" ht="12.75">
      <c r="A73" s="141">
        <v>53</v>
      </c>
      <c r="B73" s="142" t="s">
        <v>279</v>
      </c>
      <c r="C73" s="143" t="s">
        <v>81</v>
      </c>
      <c r="D73" s="143" t="s">
        <v>280</v>
      </c>
      <c r="E73" s="144"/>
      <c r="F73" s="143"/>
      <c r="G73" s="166">
        <f>G74</f>
        <v>0.05</v>
      </c>
      <c r="H73" s="166">
        <f>H74</f>
        <v>0.05</v>
      </c>
    </row>
    <row r="74" spans="1:8" ht="12.75">
      <c r="A74" s="130">
        <v>54</v>
      </c>
      <c r="B74" s="135" t="s">
        <v>281</v>
      </c>
      <c r="C74" s="132" t="s">
        <v>81</v>
      </c>
      <c r="D74" s="132" t="s">
        <v>282</v>
      </c>
      <c r="E74" s="133"/>
      <c r="F74" s="132"/>
      <c r="G74" s="167">
        <f>G75+G79</f>
        <v>0.05</v>
      </c>
      <c r="H74" s="167">
        <f>H75+H79</f>
        <v>0.05</v>
      </c>
    </row>
    <row r="75" spans="1:8" ht="12.75" customHeight="1" hidden="1">
      <c r="A75" s="130">
        <v>55</v>
      </c>
      <c r="B75" s="135" t="s">
        <v>240</v>
      </c>
      <c r="C75" s="132" t="s">
        <v>81</v>
      </c>
      <c r="D75" s="132" t="s">
        <v>282</v>
      </c>
      <c r="E75" s="133" t="s">
        <v>241</v>
      </c>
      <c r="F75" s="132"/>
      <c r="G75" s="167">
        <f aca="true" t="shared" si="9" ref="G75:H77">G76</f>
        <v>0</v>
      </c>
      <c r="H75" s="167">
        <f t="shared" si="9"/>
        <v>0</v>
      </c>
    </row>
    <row r="76" spans="1:8" ht="25.5" customHeight="1" hidden="1">
      <c r="A76" s="130">
        <v>56</v>
      </c>
      <c r="B76" s="135" t="s">
        <v>283</v>
      </c>
      <c r="C76" s="132" t="s">
        <v>81</v>
      </c>
      <c r="D76" s="132" t="s">
        <v>282</v>
      </c>
      <c r="E76" s="133" t="s">
        <v>284</v>
      </c>
      <c r="F76" s="132"/>
      <c r="G76" s="134">
        <f t="shared" si="9"/>
        <v>0</v>
      </c>
      <c r="H76" s="134">
        <f t="shared" si="9"/>
        <v>0</v>
      </c>
    </row>
    <row r="77" spans="1:8" ht="38.25" customHeight="1" hidden="1">
      <c r="A77" s="130">
        <v>57</v>
      </c>
      <c r="B77" s="135" t="s">
        <v>285</v>
      </c>
      <c r="C77" s="132" t="s">
        <v>81</v>
      </c>
      <c r="D77" s="132" t="s">
        <v>282</v>
      </c>
      <c r="E77" s="133" t="s">
        <v>286</v>
      </c>
      <c r="F77" s="132"/>
      <c r="G77" s="134">
        <f t="shared" si="9"/>
        <v>0</v>
      </c>
      <c r="H77" s="134">
        <f t="shared" si="9"/>
        <v>0</v>
      </c>
    </row>
    <row r="78" spans="1:8" ht="25.5" customHeight="1" hidden="1">
      <c r="A78" s="130">
        <v>58</v>
      </c>
      <c r="B78" s="135" t="s">
        <v>222</v>
      </c>
      <c r="C78" s="132" t="s">
        <v>81</v>
      </c>
      <c r="D78" s="132" t="s">
        <v>282</v>
      </c>
      <c r="E78" s="133" t="s">
        <v>286</v>
      </c>
      <c r="F78" s="132" t="s">
        <v>239</v>
      </c>
      <c r="G78" s="147"/>
      <c r="H78" s="147"/>
    </row>
    <row r="79" spans="1:8" ht="51">
      <c r="A79" s="130">
        <v>59</v>
      </c>
      <c r="B79" s="131" t="s">
        <v>273</v>
      </c>
      <c r="C79" s="132" t="s">
        <v>81</v>
      </c>
      <c r="D79" s="132" t="s">
        <v>282</v>
      </c>
      <c r="E79" s="133" t="s">
        <v>274</v>
      </c>
      <c r="F79" s="132"/>
      <c r="G79" s="167">
        <f aca="true" t="shared" si="10" ref="G79:H81">G80</f>
        <v>0.05</v>
      </c>
      <c r="H79" s="167">
        <f t="shared" si="10"/>
        <v>0.05</v>
      </c>
    </row>
    <row r="80" spans="1:8" ht="51">
      <c r="A80" s="130">
        <v>60</v>
      </c>
      <c r="B80" s="168" t="s">
        <v>287</v>
      </c>
      <c r="C80" s="132" t="s">
        <v>81</v>
      </c>
      <c r="D80" s="132" t="s">
        <v>282</v>
      </c>
      <c r="E80" s="133" t="s">
        <v>288</v>
      </c>
      <c r="F80" s="132"/>
      <c r="G80" s="134">
        <f t="shared" si="10"/>
        <v>0.05</v>
      </c>
      <c r="H80" s="134">
        <f t="shared" si="10"/>
        <v>0.05</v>
      </c>
    </row>
    <row r="81" spans="1:8" ht="51">
      <c r="A81" s="130">
        <v>61</v>
      </c>
      <c r="B81" s="168" t="s">
        <v>289</v>
      </c>
      <c r="C81" s="132" t="s">
        <v>81</v>
      </c>
      <c r="D81" s="132" t="s">
        <v>282</v>
      </c>
      <c r="E81" s="133" t="s">
        <v>290</v>
      </c>
      <c r="F81" s="132"/>
      <c r="G81" s="134">
        <f t="shared" si="10"/>
        <v>0.05</v>
      </c>
      <c r="H81" s="134">
        <f t="shared" si="10"/>
        <v>0.05</v>
      </c>
    </row>
    <row r="82" spans="1:8" ht="25.5">
      <c r="A82" s="130">
        <v>62</v>
      </c>
      <c r="B82" s="135" t="s">
        <v>222</v>
      </c>
      <c r="C82" s="132" t="s">
        <v>81</v>
      </c>
      <c r="D82" s="132" t="s">
        <v>282</v>
      </c>
      <c r="E82" s="133" t="s">
        <v>290</v>
      </c>
      <c r="F82" s="132" t="s">
        <v>239</v>
      </c>
      <c r="G82" s="147">
        <v>0.05</v>
      </c>
      <c r="H82" s="147">
        <v>0.05</v>
      </c>
    </row>
    <row r="83" spans="1:8" s="146" customFormat="1" ht="18.75" customHeight="1">
      <c r="A83" s="141">
        <v>63</v>
      </c>
      <c r="B83" s="162" t="s">
        <v>186</v>
      </c>
      <c r="C83" s="143" t="s">
        <v>81</v>
      </c>
      <c r="D83" s="143" t="s">
        <v>187</v>
      </c>
      <c r="E83" s="144"/>
      <c r="F83" s="143"/>
      <c r="G83" s="145">
        <f>G84+G91</f>
        <v>328.18</v>
      </c>
      <c r="H83" s="145">
        <f>H84+H91</f>
        <v>300.92</v>
      </c>
    </row>
    <row r="84" spans="1:8" ht="12.75">
      <c r="A84" s="130">
        <v>64</v>
      </c>
      <c r="B84" s="157" t="s">
        <v>188</v>
      </c>
      <c r="C84" s="149" t="s">
        <v>291</v>
      </c>
      <c r="D84" s="149" t="s">
        <v>292</v>
      </c>
      <c r="E84" s="150"/>
      <c r="F84" s="132"/>
      <c r="G84" s="134">
        <f>G85+G88</f>
        <v>12.3</v>
      </c>
      <c r="H84" s="134">
        <f>H85+H88</f>
        <v>12.3</v>
      </c>
    </row>
    <row r="85" spans="1:8" ht="12.75">
      <c r="A85" s="130">
        <v>65</v>
      </c>
      <c r="B85" s="157" t="s">
        <v>293</v>
      </c>
      <c r="C85" s="149" t="s">
        <v>291</v>
      </c>
      <c r="D85" s="149" t="s">
        <v>292</v>
      </c>
      <c r="E85" s="150">
        <v>3510000</v>
      </c>
      <c r="F85" s="169"/>
      <c r="G85" s="134">
        <f>G86</f>
        <v>12.3</v>
      </c>
      <c r="H85" s="134">
        <f>H86</f>
        <v>12.3</v>
      </c>
    </row>
    <row r="86" spans="1:8" ht="25.5">
      <c r="A86" s="130">
        <v>66</v>
      </c>
      <c r="B86" s="157" t="s">
        <v>294</v>
      </c>
      <c r="C86" s="149" t="s">
        <v>81</v>
      </c>
      <c r="D86" s="149" t="s">
        <v>292</v>
      </c>
      <c r="E86" s="150">
        <v>3510500</v>
      </c>
      <c r="F86" s="149"/>
      <c r="G86" s="134">
        <f>G87</f>
        <v>12.3</v>
      </c>
      <c r="H86" s="134">
        <f>H87</f>
        <v>12.3</v>
      </c>
    </row>
    <row r="87" spans="1:8" ht="25.5">
      <c r="A87" s="130">
        <v>67</v>
      </c>
      <c r="B87" s="135" t="s">
        <v>222</v>
      </c>
      <c r="C87" s="132" t="s">
        <v>81</v>
      </c>
      <c r="D87" s="149" t="s">
        <v>292</v>
      </c>
      <c r="E87" s="150">
        <v>3510500</v>
      </c>
      <c r="F87" s="149">
        <v>500</v>
      </c>
      <c r="G87" s="148">
        <v>12.3</v>
      </c>
      <c r="H87" s="148">
        <v>12.3</v>
      </c>
    </row>
    <row r="88" spans="1:8" s="152" customFormat="1" ht="13.5" customHeight="1" hidden="1">
      <c r="A88" s="130">
        <v>51</v>
      </c>
      <c r="B88" s="135" t="s">
        <v>235</v>
      </c>
      <c r="C88" s="132" t="s">
        <v>81</v>
      </c>
      <c r="D88" s="149" t="s">
        <v>292</v>
      </c>
      <c r="E88" s="170" t="s">
        <v>295</v>
      </c>
      <c r="F88" s="171"/>
      <c r="G88" s="134">
        <f>G89</f>
        <v>0</v>
      </c>
      <c r="H88" s="134">
        <f>H89</f>
        <v>0</v>
      </c>
    </row>
    <row r="89" spans="1:8" ht="25.5" customHeight="1" hidden="1">
      <c r="A89" s="130">
        <v>52</v>
      </c>
      <c r="B89" s="135" t="s">
        <v>296</v>
      </c>
      <c r="C89" s="132" t="s">
        <v>81</v>
      </c>
      <c r="D89" s="149" t="s">
        <v>292</v>
      </c>
      <c r="E89" s="170" t="s">
        <v>297</v>
      </c>
      <c r="F89" s="171"/>
      <c r="G89" s="134">
        <f>G90</f>
        <v>0</v>
      </c>
      <c r="H89" s="134">
        <f>H90</f>
        <v>0</v>
      </c>
    </row>
    <row r="90" spans="1:8" ht="12.75" customHeight="1" hidden="1">
      <c r="A90" s="130">
        <v>53</v>
      </c>
      <c r="B90" s="135" t="s">
        <v>115</v>
      </c>
      <c r="C90" s="132" t="s">
        <v>81</v>
      </c>
      <c r="D90" s="149" t="s">
        <v>292</v>
      </c>
      <c r="E90" s="170" t="s">
        <v>297</v>
      </c>
      <c r="F90" s="171" t="s">
        <v>255</v>
      </c>
      <c r="G90" s="137"/>
      <c r="H90" s="137"/>
    </row>
    <row r="91" spans="1:8" s="146" customFormat="1" ht="12.75">
      <c r="A91" s="141">
        <v>68</v>
      </c>
      <c r="B91" s="142" t="s">
        <v>190</v>
      </c>
      <c r="C91" s="143" t="s">
        <v>81</v>
      </c>
      <c r="D91" s="143" t="s">
        <v>191</v>
      </c>
      <c r="E91" s="144"/>
      <c r="F91" s="143"/>
      <c r="G91" s="145">
        <f>G110+G112+G114+G116+G119+G92+G101</f>
        <v>315.88</v>
      </c>
      <c r="H91" s="145">
        <f>H110+H112+H114+H116+H119+H92+H101</f>
        <v>288.62</v>
      </c>
    </row>
    <row r="92" spans="1:8" ht="12.75" customHeight="1" hidden="1">
      <c r="A92" s="130">
        <v>69</v>
      </c>
      <c r="B92" s="172" t="s">
        <v>298</v>
      </c>
      <c r="C92" s="132" t="s">
        <v>81</v>
      </c>
      <c r="D92" s="132" t="s">
        <v>191</v>
      </c>
      <c r="E92" s="172">
        <v>5220000</v>
      </c>
      <c r="F92" s="132"/>
      <c r="G92" s="134">
        <f>G93</f>
        <v>0</v>
      </c>
      <c r="H92" s="134">
        <f>H93</f>
        <v>0</v>
      </c>
    </row>
    <row r="93" spans="1:8" ht="25.5" customHeight="1" hidden="1">
      <c r="A93" s="130">
        <v>70</v>
      </c>
      <c r="B93" s="168" t="s">
        <v>299</v>
      </c>
      <c r="C93" s="132" t="s">
        <v>81</v>
      </c>
      <c r="D93" s="132" t="s">
        <v>191</v>
      </c>
      <c r="E93" s="172">
        <v>5222000</v>
      </c>
      <c r="F93" s="132"/>
      <c r="G93" s="134">
        <f>G94+G96</f>
        <v>0</v>
      </c>
      <c r="H93" s="134">
        <f>H94+H96</f>
        <v>0</v>
      </c>
    </row>
    <row r="94" spans="1:8" s="146" customFormat="1" ht="43.5" customHeight="1" hidden="1">
      <c r="A94" s="130">
        <v>54</v>
      </c>
      <c r="B94" s="168" t="s">
        <v>285</v>
      </c>
      <c r="C94" s="132" t="s">
        <v>81</v>
      </c>
      <c r="D94" s="132" t="s">
        <v>191</v>
      </c>
      <c r="E94" s="172">
        <v>5222031</v>
      </c>
      <c r="F94" s="132"/>
      <c r="G94" s="134">
        <f>G95</f>
        <v>0</v>
      </c>
      <c r="H94" s="134">
        <f>H95</f>
        <v>0</v>
      </c>
    </row>
    <row r="95" spans="1:8" ht="25.5" customHeight="1" hidden="1">
      <c r="A95" s="130">
        <v>55</v>
      </c>
      <c r="B95" s="135" t="s">
        <v>222</v>
      </c>
      <c r="C95" s="132" t="s">
        <v>81</v>
      </c>
      <c r="D95" s="132" t="s">
        <v>191</v>
      </c>
      <c r="E95" s="172">
        <v>5222031</v>
      </c>
      <c r="F95" s="132" t="s">
        <v>239</v>
      </c>
      <c r="G95" s="147"/>
      <c r="H95" s="147"/>
    </row>
    <row r="96" spans="1:8" ht="63.75" customHeight="1" hidden="1">
      <c r="A96" s="130">
        <v>71</v>
      </c>
      <c r="B96" s="168" t="s">
        <v>300</v>
      </c>
      <c r="C96" s="132" t="s">
        <v>81</v>
      </c>
      <c r="D96" s="132" t="s">
        <v>191</v>
      </c>
      <c r="E96" s="172">
        <v>5225100</v>
      </c>
      <c r="F96" s="132"/>
      <c r="G96" s="134">
        <f>G97+G99</f>
        <v>0</v>
      </c>
      <c r="H96" s="134">
        <f>H97+H99</f>
        <v>0</v>
      </c>
    </row>
    <row r="97" spans="1:8" ht="47.25" customHeight="1" hidden="1">
      <c r="A97" s="130">
        <v>72</v>
      </c>
      <c r="B97" s="168" t="s">
        <v>301</v>
      </c>
      <c r="C97" s="132" t="s">
        <v>81</v>
      </c>
      <c r="D97" s="132" t="s">
        <v>191</v>
      </c>
      <c r="E97" s="172">
        <v>5225106</v>
      </c>
      <c r="F97" s="132"/>
      <c r="G97" s="134">
        <f>G98</f>
        <v>0</v>
      </c>
      <c r="H97" s="134">
        <f>H98</f>
        <v>0</v>
      </c>
    </row>
    <row r="98" spans="1:8" ht="24.75" customHeight="1" hidden="1">
      <c r="A98" s="130">
        <v>73</v>
      </c>
      <c r="B98" s="135" t="s">
        <v>222</v>
      </c>
      <c r="C98" s="132" t="s">
        <v>81</v>
      </c>
      <c r="D98" s="132" t="s">
        <v>191</v>
      </c>
      <c r="E98" s="172">
        <v>5225106</v>
      </c>
      <c r="F98" s="132" t="s">
        <v>239</v>
      </c>
      <c r="G98" s="147"/>
      <c r="H98" s="147"/>
    </row>
    <row r="99" spans="1:8" ht="51" customHeight="1" hidden="1">
      <c r="A99" s="130">
        <v>74</v>
      </c>
      <c r="B99" s="168" t="s">
        <v>302</v>
      </c>
      <c r="C99" s="132" t="s">
        <v>81</v>
      </c>
      <c r="D99" s="132" t="s">
        <v>191</v>
      </c>
      <c r="E99" s="172">
        <v>5225107</v>
      </c>
      <c r="F99" s="132"/>
      <c r="G99" s="134">
        <f>G100</f>
        <v>0</v>
      </c>
      <c r="H99" s="134">
        <f>H100</f>
        <v>0</v>
      </c>
    </row>
    <row r="100" spans="1:8" ht="25.5" customHeight="1" hidden="1">
      <c r="A100" s="130">
        <v>75</v>
      </c>
      <c r="B100" s="135" t="s">
        <v>222</v>
      </c>
      <c r="C100" s="132" t="s">
        <v>81</v>
      </c>
      <c r="D100" s="132" t="s">
        <v>191</v>
      </c>
      <c r="E100" s="172">
        <v>5225107</v>
      </c>
      <c r="F100" s="132" t="s">
        <v>239</v>
      </c>
      <c r="G100" s="164"/>
      <c r="H100" s="164"/>
    </row>
    <row r="101" spans="1:8" ht="51" hidden="1">
      <c r="A101" s="130">
        <v>76</v>
      </c>
      <c r="B101" s="131" t="s">
        <v>273</v>
      </c>
      <c r="C101" s="132" t="s">
        <v>81</v>
      </c>
      <c r="D101" s="132" t="s">
        <v>191</v>
      </c>
      <c r="E101" s="172">
        <v>9220000</v>
      </c>
      <c r="F101" s="132"/>
      <c r="G101" s="134">
        <f>G102+G105</f>
        <v>0</v>
      </c>
      <c r="H101" s="134">
        <f>H102+H105</f>
        <v>0</v>
      </c>
    </row>
    <row r="102" spans="1:8" ht="51" customHeight="1" hidden="1">
      <c r="A102" s="130"/>
      <c r="B102" s="168" t="s">
        <v>287</v>
      </c>
      <c r="C102" s="132" t="s">
        <v>81</v>
      </c>
      <c r="D102" s="132" t="s">
        <v>191</v>
      </c>
      <c r="E102" s="172">
        <v>9222000</v>
      </c>
      <c r="F102" s="132"/>
      <c r="G102" s="134">
        <f>G103</f>
        <v>0</v>
      </c>
      <c r="H102" s="134">
        <f>H103</f>
        <v>0</v>
      </c>
    </row>
    <row r="103" spans="1:8" ht="51" customHeight="1" hidden="1">
      <c r="A103" s="130"/>
      <c r="B103" s="168" t="s">
        <v>289</v>
      </c>
      <c r="C103" s="132" t="s">
        <v>81</v>
      </c>
      <c r="D103" s="132" t="s">
        <v>191</v>
      </c>
      <c r="E103" s="172">
        <v>9222031</v>
      </c>
      <c r="F103" s="132"/>
      <c r="G103" s="136">
        <f>G104</f>
        <v>0</v>
      </c>
      <c r="H103" s="136">
        <f>H104</f>
        <v>0</v>
      </c>
    </row>
    <row r="104" spans="1:8" ht="45.75" customHeight="1" hidden="1">
      <c r="A104" s="130"/>
      <c r="B104" s="135" t="s">
        <v>222</v>
      </c>
      <c r="C104" s="132" t="s">
        <v>81</v>
      </c>
      <c r="D104" s="132" t="s">
        <v>191</v>
      </c>
      <c r="E104" s="172">
        <v>9222031</v>
      </c>
      <c r="F104" s="132" t="s">
        <v>239</v>
      </c>
      <c r="G104" s="147"/>
      <c r="H104" s="147"/>
    </row>
    <row r="105" spans="1:8" ht="78" customHeight="1" hidden="1">
      <c r="A105" s="130">
        <v>77</v>
      </c>
      <c r="B105" s="168" t="s">
        <v>303</v>
      </c>
      <c r="C105" s="132" t="s">
        <v>81</v>
      </c>
      <c r="D105" s="132" t="s">
        <v>191</v>
      </c>
      <c r="E105" s="172">
        <v>9225100</v>
      </c>
      <c r="F105" s="132"/>
      <c r="G105" s="134">
        <f>G106+G108</f>
        <v>0</v>
      </c>
      <c r="H105" s="134">
        <f>H106+H108</f>
        <v>0</v>
      </c>
    </row>
    <row r="106" spans="1:8" ht="44.25" customHeight="1" hidden="1">
      <c r="A106" s="130">
        <v>78</v>
      </c>
      <c r="B106" s="168" t="s">
        <v>304</v>
      </c>
      <c r="C106" s="132" t="s">
        <v>81</v>
      </c>
      <c r="D106" s="132" t="s">
        <v>191</v>
      </c>
      <c r="E106" s="172">
        <v>9225106</v>
      </c>
      <c r="F106" s="132"/>
      <c r="G106" s="134">
        <f>G107</f>
        <v>0</v>
      </c>
      <c r="H106" s="134">
        <f>H107</f>
        <v>0</v>
      </c>
    </row>
    <row r="107" spans="1:8" ht="24.75" customHeight="1" hidden="1">
      <c r="A107" s="130">
        <v>79</v>
      </c>
      <c r="B107" s="135" t="s">
        <v>222</v>
      </c>
      <c r="C107" s="132" t="s">
        <v>81</v>
      </c>
      <c r="D107" s="132" t="s">
        <v>191</v>
      </c>
      <c r="E107" s="172">
        <v>9225106</v>
      </c>
      <c r="F107" s="132" t="s">
        <v>239</v>
      </c>
      <c r="G107" s="147"/>
      <c r="H107" s="147"/>
    </row>
    <row r="108" spans="1:8" ht="45.75" customHeight="1" hidden="1">
      <c r="A108" s="130">
        <v>80</v>
      </c>
      <c r="B108" s="168" t="s">
        <v>305</v>
      </c>
      <c r="C108" s="132" t="s">
        <v>81</v>
      </c>
      <c r="D108" s="132" t="s">
        <v>191</v>
      </c>
      <c r="E108" s="172">
        <v>9225107</v>
      </c>
      <c r="F108" s="132"/>
      <c r="G108" s="134">
        <f>G109</f>
        <v>0</v>
      </c>
      <c r="H108" s="134">
        <f>H109</f>
        <v>0</v>
      </c>
    </row>
    <row r="109" spans="1:8" ht="29.25" customHeight="1" hidden="1">
      <c r="A109" s="130">
        <v>81</v>
      </c>
      <c r="B109" s="135" t="s">
        <v>222</v>
      </c>
      <c r="C109" s="132" t="s">
        <v>81</v>
      </c>
      <c r="D109" s="132" t="s">
        <v>191</v>
      </c>
      <c r="E109" s="172">
        <v>9225107</v>
      </c>
      <c r="F109" s="132" t="s">
        <v>239</v>
      </c>
      <c r="G109" s="164"/>
      <c r="H109" s="164"/>
    </row>
    <row r="110" spans="1:8" ht="45.75" customHeight="1">
      <c r="A110" s="130">
        <v>82</v>
      </c>
      <c r="B110" s="135" t="s">
        <v>306</v>
      </c>
      <c r="C110" s="132" t="s">
        <v>81</v>
      </c>
      <c r="D110" s="132" t="s">
        <v>191</v>
      </c>
      <c r="E110" s="133">
        <v>6000100</v>
      </c>
      <c r="F110" s="132"/>
      <c r="G110" s="134">
        <f>G111</f>
        <v>197.51</v>
      </c>
      <c r="H110" s="134">
        <f>H111</f>
        <v>197.51</v>
      </c>
    </row>
    <row r="111" spans="1:8" ht="29.25" customHeight="1">
      <c r="A111" s="130">
        <v>83</v>
      </c>
      <c r="B111" s="135" t="s">
        <v>217</v>
      </c>
      <c r="C111" s="132" t="s">
        <v>81</v>
      </c>
      <c r="D111" s="132" t="s">
        <v>191</v>
      </c>
      <c r="E111" s="133">
        <v>6000100</v>
      </c>
      <c r="F111" s="132">
        <v>500</v>
      </c>
      <c r="G111" s="137">
        <v>197.51</v>
      </c>
      <c r="H111" s="137">
        <v>197.51</v>
      </c>
    </row>
    <row r="112" spans="1:8" ht="37.5" customHeight="1">
      <c r="A112" s="130">
        <v>84</v>
      </c>
      <c r="B112" s="135" t="s">
        <v>307</v>
      </c>
      <c r="C112" s="132" t="s">
        <v>81</v>
      </c>
      <c r="D112" s="132" t="s">
        <v>191</v>
      </c>
      <c r="E112" s="133">
        <v>6000200</v>
      </c>
      <c r="F112" s="132"/>
      <c r="G112" s="134">
        <f>G113</f>
        <v>25.63</v>
      </c>
      <c r="H112" s="134">
        <f>H113</f>
        <v>25.63</v>
      </c>
    </row>
    <row r="113" spans="1:8" ht="24.75" customHeight="1">
      <c r="A113" s="130">
        <v>85</v>
      </c>
      <c r="B113" s="135" t="s">
        <v>217</v>
      </c>
      <c r="C113" s="132" t="s">
        <v>81</v>
      </c>
      <c r="D113" s="132" t="s">
        <v>191</v>
      </c>
      <c r="E113" s="133">
        <v>6000200</v>
      </c>
      <c r="F113" s="132">
        <v>500</v>
      </c>
      <c r="G113" s="137">
        <v>25.63</v>
      </c>
      <c r="H113" s="137">
        <v>25.63</v>
      </c>
    </row>
    <row r="114" spans="1:8" ht="17.25" customHeight="1">
      <c r="A114" s="130">
        <v>86</v>
      </c>
      <c r="B114" s="135" t="s">
        <v>308</v>
      </c>
      <c r="C114" s="132" t="s">
        <v>81</v>
      </c>
      <c r="D114" s="132" t="s">
        <v>191</v>
      </c>
      <c r="E114" s="133">
        <v>6000400</v>
      </c>
      <c r="F114" s="132"/>
      <c r="G114" s="134">
        <f>G115</f>
        <v>3.54</v>
      </c>
      <c r="H114" s="134">
        <f>H115</f>
        <v>3.54</v>
      </c>
    </row>
    <row r="115" spans="1:8" ht="22.5" customHeight="1">
      <c r="A115" s="130">
        <v>87</v>
      </c>
      <c r="B115" s="135" t="s">
        <v>217</v>
      </c>
      <c r="C115" s="132" t="s">
        <v>81</v>
      </c>
      <c r="D115" s="132" t="s">
        <v>191</v>
      </c>
      <c r="E115" s="133">
        <v>6000400</v>
      </c>
      <c r="F115" s="132">
        <v>500</v>
      </c>
      <c r="G115" s="137">
        <v>3.54</v>
      </c>
      <c r="H115" s="137">
        <v>3.54</v>
      </c>
    </row>
    <row r="116" spans="1:8" ht="24.75" customHeight="1">
      <c r="A116" s="130">
        <v>88</v>
      </c>
      <c r="B116" s="131" t="s">
        <v>309</v>
      </c>
      <c r="C116" s="132" t="s">
        <v>81</v>
      </c>
      <c r="D116" s="132" t="s">
        <v>191</v>
      </c>
      <c r="E116" s="133">
        <v>6000500</v>
      </c>
      <c r="F116" s="132"/>
      <c r="G116" s="134">
        <f>G117+G118</f>
        <v>59.2</v>
      </c>
      <c r="H116" s="134">
        <f>H117+H118</f>
        <v>61.94</v>
      </c>
    </row>
    <row r="117" spans="1:8" ht="24.75" customHeight="1">
      <c r="A117" s="130">
        <v>89</v>
      </c>
      <c r="B117" s="131" t="s">
        <v>222</v>
      </c>
      <c r="C117" s="132" t="s">
        <v>81</v>
      </c>
      <c r="D117" s="132" t="s">
        <v>191</v>
      </c>
      <c r="E117" s="133">
        <v>6000500</v>
      </c>
      <c r="F117" s="132" t="s">
        <v>310</v>
      </c>
      <c r="G117" s="137">
        <v>4.41</v>
      </c>
      <c r="H117" s="137">
        <v>4.41</v>
      </c>
    </row>
    <row r="118" spans="1:8" ht="12.75" customHeight="1">
      <c r="A118" s="130">
        <v>90</v>
      </c>
      <c r="B118" s="131" t="s">
        <v>311</v>
      </c>
      <c r="C118" s="132" t="s">
        <v>81</v>
      </c>
      <c r="D118" s="132" t="s">
        <v>191</v>
      </c>
      <c r="E118" s="133">
        <v>6000500</v>
      </c>
      <c r="F118" s="132" t="s">
        <v>312</v>
      </c>
      <c r="G118" s="137">
        <v>54.79</v>
      </c>
      <c r="H118" s="137">
        <v>57.53</v>
      </c>
    </row>
    <row r="119" spans="1:8" s="146" customFormat="1" ht="16.5" customHeight="1">
      <c r="A119" s="141">
        <v>91</v>
      </c>
      <c r="B119" s="162" t="s">
        <v>313</v>
      </c>
      <c r="C119" s="143" t="s">
        <v>81</v>
      </c>
      <c r="D119" s="143" t="s">
        <v>191</v>
      </c>
      <c r="E119" s="133" t="s">
        <v>314</v>
      </c>
      <c r="F119" s="143"/>
      <c r="G119" s="145">
        <f aca="true" t="shared" si="11" ref="G119:H121">G120</f>
        <v>30</v>
      </c>
      <c r="H119" s="145">
        <f t="shared" si="11"/>
        <v>0</v>
      </c>
    </row>
    <row r="120" spans="1:8" ht="31.5" customHeight="1">
      <c r="A120" s="130">
        <v>92</v>
      </c>
      <c r="B120" s="131" t="s">
        <v>315</v>
      </c>
      <c r="C120" s="132" t="s">
        <v>81</v>
      </c>
      <c r="D120" s="132" t="s">
        <v>191</v>
      </c>
      <c r="E120" s="133" t="s">
        <v>316</v>
      </c>
      <c r="F120" s="132"/>
      <c r="G120" s="134">
        <f t="shared" si="11"/>
        <v>30</v>
      </c>
      <c r="H120" s="134">
        <f t="shared" si="11"/>
        <v>0</v>
      </c>
    </row>
    <row r="121" spans="1:8" ht="40.5" customHeight="1">
      <c r="A121" s="130">
        <v>93</v>
      </c>
      <c r="B121" s="131" t="s">
        <v>317</v>
      </c>
      <c r="C121" s="132" t="s">
        <v>81</v>
      </c>
      <c r="D121" s="132" t="s">
        <v>191</v>
      </c>
      <c r="E121" s="133" t="s">
        <v>318</v>
      </c>
      <c r="F121" s="132"/>
      <c r="G121" s="134">
        <f t="shared" si="11"/>
        <v>30</v>
      </c>
      <c r="H121" s="134">
        <f t="shared" si="11"/>
        <v>0</v>
      </c>
    </row>
    <row r="122" spans="1:8" ht="25.5">
      <c r="A122" s="130">
        <v>94</v>
      </c>
      <c r="B122" s="131" t="s">
        <v>222</v>
      </c>
      <c r="C122" s="132" t="s">
        <v>81</v>
      </c>
      <c r="D122" s="132" t="s">
        <v>191</v>
      </c>
      <c r="E122" s="133" t="s">
        <v>318</v>
      </c>
      <c r="F122" s="132" t="s">
        <v>239</v>
      </c>
      <c r="G122" s="137">
        <v>30</v>
      </c>
      <c r="H122" s="137"/>
    </row>
    <row r="123" spans="1:8" s="146" customFormat="1" ht="16.5" customHeight="1">
      <c r="A123" s="141">
        <v>95</v>
      </c>
      <c r="B123" s="173" t="s">
        <v>196</v>
      </c>
      <c r="C123" s="143" t="s">
        <v>81</v>
      </c>
      <c r="D123" s="143" t="s">
        <v>197</v>
      </c>
      <c r="E123" s="144"/>
      <c r="F123" s="143"/>
      <c r="G123" s="156">
        <f aca="true" t="shared" si="12" ref="G123:H125">G124</f>
        <v>28</v>
      </c>
      <c r="H123" s="156">
        <f t="shared" si="12"/>
        <v>28</v>
      </c>
    </row>
    <row r="124" spans="1:8" ht="16.5" customHeight="1">
      <c r="A124" s="130">
        <v>96</v>
      </c>
      <c r="B124" s="163" t="s">
        <v>319</v>
      </c>
      <c r="C124" s="132" t="s">
        <v>81</v>
      </c>
      <c r="D124" s="132" t="s">
        <v>199</v>
      </c>
      <c r="E124" s="133"/>
      <c r="F124" s="132"/>
      <c r="G124" s="136">
        <f t="shared" si="12"/>
        <v>28</v>
      </c>
      <c r="H124" s="136">
        <f t="shared" si="12"/>
        <v>28</v>
      </c>
    </row>
    <row r="125" spans="1:8" ht="25.5">
      <c r="A125" s="130">
        <v>97</v>
      </c>
      <c r="B125" s="174" t="s">
        <v>320</v>
      </c>
      <c r="C125" s="132" t="s">
        <v>81</v>
      </c>
      <c r="D125" s="132" t="s">
        <v>199</v>
      </c>
      <c r="E125" s="133" t="s">
        <v>321</v>
      </c>
      <c r="F125" s="132"/>
      <c r="G125" s="136">
        <f t="shared" si="12"/>
        <v>28</v>
      </c>
      <c r="H125" s="136">
        <f t="shared" si="12"/>
        <v>28</v>
      </c>
    </row>
    <row r="126" spans="1:8" ht="38.25">
      <c r="A126" s="130">
        <v>98</v>
      </c>
      <c r="B126" s="174" t="s">
        <v>322</v>
      </c>
      <c r="C126" s="132" t="s">
        <v>81</v>
      </c>
      <c r="D126" s="132" t="s">
        <v>199</v>
      </c>
      <c r="E126" s="133" t="s">
        <v>323</v>
      </c>
      <c r="F126" s="132"/>
      <c r="G126" s="136">
        <f>G127+G129</f>
        <v>28</v>
      </c>
      <c r="H126" s="136">
        <f>H127+H129</f>
        <v>28</v>
      </c>
    </row>
    <row r="127" spans="1:8" ht="51">
      <c r="A127" s="130">
        <v>99</v>
      </c>
      <c r="B127" s="174" t="s">
        <v>324</v>
      </c>
      <c r="C127" s="132" t="s">
        <v>81</v>
      </c>
      <c r="D127" s="132" t="s">
        <v>199</v>
      </c>
      <c r="E127" s="133" t="s">
        <v>325</v>
      </c>
      <c r="F127" s="132"/>
      <c r="G127" s="136">
        <f>G128</f>
        <v>25</v>
      </c>
      <c r="H127" s="136">
        <f>H128</f>
        <v>25</v>
      </c>
    </row>
    <row r="128" spans="1:8" ht="30" customHeight="1">
      <c r="A128" s="130">
        <v>100</v>
      </c>
      <c r="B128" s="135" t="s">
        <v>217</v>
      </c>
      <c r="C128" s="132" t="s">
        <v>81</v>
      </c>
      <c r="D128" s="132" t="s">
        <v>199</v>
      </c>
      <c r="E128" s="133" t="s">
        <v>325</v>
      </c>
      <c r="F128" s="132">
        <v>500</v>
      </c>
      <c r="G128" s="161">
        <v>25</v>
      </c>
      <c r="H128" s="161">
        <v>25</v>
      </c>
    </row>
    <row r="129" spans="1:8" ht="51">
      <c r="A129" s="130">
        <v>101</v>
      </c>
      <c r="B129" s="174" t="s">
        <v>326</v>
      </c>
      <c r="C129" s="132" t="s">
        <v>81</v>
      </c>
      <c r="D129" s="132" t="s">
        <v>199</v>
      </c>
      <c r="E129" s="133" t="s">
        <v>327</v>
      </c>
      <c r="F129" s="132"/>
      <c r="G129" s="136">
        <f>G130</f>
        <v>3</v>
      </c>
      <c r="H129" s="136">
        <f>H130</f>
        <v>3</v>
      </c>
    </row>
    <row r="130" spans="1:8" ht="25.5">
      <c r="A130" s="130">
        <v>102</v>
      </c>
      <c r="B130" s="135" t="s">
        <v>217</v>
      </c>
      <c r="C130" s="132" t="s">
        <v>81</v>
      </c>
      <c r="D130" s="132" t="s">
        <v>199</v>
      </c>
      <c r="E130" s="133" t="s">
        <v>327</v>
      </c>
      <c r="F130" s="132">
        <v>500</v>
      </c>
      <c r="G130" s="175">
        <v>3</v>
      </c>
      <c r="H130" s="175">
        <v>3</v>
      </c>
    </row>
    <row r="131" spans="1:8" ht="41.25" customHeight="1" hidden="1">
      <c r="A131" s="130">
        <v>90</v>
      </c>
      <c r="B131" s="157" t="s">
        <v>328</v>
      </c>
      <c r="C131" s="149" t="s">
        <v>81</v>
      </c>
      <c r="D131" s="149" t="s">
        <v>329</v>
      </c>
      <c r="E131" s="150"/>
      <c r="F131" s="149"/>
      <c r="G131" s="134">
        <f aca="true" t="shared" si="13" ref="G131:H135">G132</f>
        <v>0</v>
      </c>
      <c r="H131" s="134">
        <f t="shared" si="13"/>
        <v>0</v>
      </c>
    </row>
    <row r="132" spans="1:8" ht="12.75" customHeight="1" hidden="1">
      <c r="A132" s="130">
        <v>91</v>
      </c>
      <c r="B132" s="157" t="s">
        <v>330</v>
      </c>
      <c r="C132" s="149" t="s">
        <v>81</v>
      </c>
      <c r="D132" s="149" t="s">
        <v>331</v>
      </c>
      <c r="E132" s="150"/>
      <c r="F132" s="149"/>
      <c r="G132" s="134">
        <f t="shared" si="13"/>
        <v>0</v>
      </c>
      <c r="H132" s="134">
        <f t="shared" si="13"/>
        <v>0</v>
      </c>
    </row>
    <row r="133" spans="1:8" ht="12.75" customHeight="1" hidden="1">
      <c r="A133" s="130">
        <v>92</v>
      </c>
      <c r="B133" s="157" t="s">
        <v>332</v>
      </c>
      <c r="C133" s="149" t="s">
        <v>81</v>
      </c>
      <c r="D133" s="149" t="s">
        <v>331</v>
      </c>
      <c r="E133" s="133" t="s">
        <v>333</v>
      </c>
      <c r="F133" s="149"/>
      <c r="G133" s="134">
        <f t="shared" si="13"/>
        <v>0</v>
      </c>
      <c r="H133" s="134">
        <f t="shared" si="13"/>
        <v>0</v>
      </c>
    </row>
    <row r="134" spans="1:8" ht="25.5" customHeight="1" hidden="1">
      <c r="A134" s="130">
        <v>93</v>
      </c>
      <c r="B134" s="157" t="s">
        <v>334</v>
      </c>
      <c r="C134" s="149" t="s">
        <v>81</v>
      </c>
      <c r="D134" s="149" t="s">
        <v>331</v>
      </c>
      <c r="E134" s="133" t="s">
        <v>335</v>
      </c>
      <c r="F134" s="149"/>
      <c r="G134" s="134">
        <f t="shared" si="13"/>
        <v>0</v>
      </c>
      <c r="H134" s="134">
        <f t="shared" si="13"/>
        <v>0</v>
      </c>
    </row>
    <row r="135" spans="1:8" ht="38.25" customHeight="1" hidden="1">
      <c r="A135" s="130">
        <v>94</v>
      </c>
      <c r="B135" s="157" t="s">
        <v>336</v>
      </c>
      <c r="C135" s="149" t="s">
        <v>81</v>
      </c>
      <c r="D135" s="149" t="s">
        <v>331</v>
      </c>
      <c r="E135" s="133" t="s">
        <v>337</v>
      </c>
      <c r="F135" s="149"/>
      <c r="G135" s="134">
        <f t="shared" si="13"/>
        <v>0</v>
      </c>
      <c r="H135" s="134">
        <f t="shared" si="13"/>
        <v>0</v>
      </c>
    </row>
    <row r="136" spans="1:8" ht="13.5" customHeight="1" hidden="1">
      <c r="A136" s="130">
        <v>95</v>
      </c>
      <c r="B136" s="157" t="s">
        <v>338</v>
      </c>
      <c r="C136" s="149" t="s">
        <v>81</v>
      </c>
      <c r="D136" s="149" t="s">
        <v>331</v>
      </c>
      <c r="E136" s="133" t="s">
        <v>337</v>
      </c>
      <c r="F136" s="149" t="s">
        <v>339</v>
      </c>
      <c r="G136" s="158"/>
      <c r="H136" s="158"/>
    </row>
    <row r="137" spans="1:8" s="146" customFormat="1" ht="15" customHeight="1">
      <c r="A137" s="141">
        <v>103</v>
      </c>
      <c r="B137" s="176" t="s">
        <v>200</v>
      </c>
      <c r="C137" s="143" t="s">
        <v>81</v>
      </c>
      <c r="D137" s="143" t="s">
        <v>201</v>
      </c>
      <c r="E137" s="144"/>
      <c r="F137" s="143"/>
      <c r="G137" s="145">
        <f aca="true" t="shared" si="14" ref="G137:H139">G138</f>
        <v>2.05</v>
      </c>
      <c r="H137" s="145">
        <f t="shared" si="14"/>
        <v>2.05</v>
      </c>
    </row>
    <row r="138" spans="1:8" ht="21" customHeight="1">
      <c r="A138" s="130">
        <v>104</v>
      </c>
      <c r="B138" s="163" t="s">
        <v>340</v>
      </c>
      <c r="C138" s="132" t="s">
        <v>81</v>
      </c>
      <c r="D138" s="132" t="s">
        <v>203</v>
      </c>
      <c r="E138" s="133"/>
      <c r="F138" s="132"/>
      <c r="G138" s="134">
        <f t="shared" si="14"/>
        <v>2.05</v>
      </c>
      <c r="H138" s="134">
        <f t="shared" si="14"/>
        <v>2.05</v>
      </c>
    </row>
    <row r="139" spans="1:8" ht="28.5" customHeight="1">
      <c r="A139" s="130">
        <v>105</v>
      </c>
      <c r="B139" s="131" t="s">
        <v>341</v>
      </c>
      <c r="C139" s="132" t="s">
        <v>81</v>
      </c>
      <c r="D139" s="132" t="s">
        <v>203</v>
      </c>
      <c r="E139" s="133" t="s">
        <v>342</v>
      </c>
      <c r="F139" s="132"/>
      <c r="G139" s="134">
        <f t="shared" si="14"/>
        <v>2.05</v>
      </c>
      <c r="H139" s="134">
        <f t="shared" si="14"/>
        <v>2.05</v>
      </c>
    </row>
    <row r="140" spans="1:8" ht="25.5">
      <c r="A140" s="130">
        <v>106</v>
      </c>
      <c r="B140" s="135" t="s">
        <v>217</v>
      </c>
      <c r="C140" s="132" t="s">
        <v>81</v>
      </c>
      <c r="D140" s="132" t="s">
        <v>203</v>
      </c>
      <c r="E140" s="133" t="s">
        <v>342</v>
      </c>
      <c r="F140" s="132" t="s">
        <v>239</v>
      </c>
      <c r="G140" s="137">
        <v>2.05</v>
      </c>
      <c r="H140" s="137">
        <v>2.05</v>
      </c>
    </row>
    <row r="141" spans="1:8" s="146" customFormat="1" ht="17.25" customHeight="1">
      <c r="A141" s="141">
        <v>107</v>
      </c>
      <c r="B141" s="142" t="s">
        <v>393</v>
      </c>
      <c r="C141" s="143" t="s">
        <v>81</v>
      </c>
      <c r="D141" s="143"/>
      <c r="E141" s="144"/>
      <c r="F141" s="143"/>
      <c r="G141" s="213">
        <v>122.05</v>
      </c>
      <c r="H141" s="213">
        <v>245.19</v>
      </c>
    </row>
    <row r="142" spans="1:8" ht="51">
      <c r="A142" s="130">
        <v>107</v>
      </c>
      <c r="B142" s="141" t="s">
        <v>343</v>
      </c>
      <c r="C142" s="143"/>
      <c r="D142" s="143"/>
      <c r="E142" s="144"/>
      <c r="F142" s="143"/>
      <c r="G142" s="145">
        <f>G143</f>
        <v>1503.15</v>
      </c>
      <c r="H142" s="145">
        <f>H143</f>
        <v>1523.15</v>
      </c>
    </row>
    <row r="143" spans="1:8" s="146" customFormat="1" ht="12.75">
      <c r="A143" s="141">
        <v>108</v>
      </c>
      <c r="B143" s="173" t="s">
        <v>344</v>
      </c>
      <c r="C143" s="143" t="s">
        <v>81</v>
      </c>
      <c r="D143" s="143" t="s">
        <v>193</v>
      </c>
      <c r="E143" s="144"/>
      <c r="F143" s="143"/>
      <c r="G143" s="145">
        <f>G144</f>
        <v>1503.15</v>
      </c>
      <c r="H143" s="145">
        <f>H144</f>
        <v>1523.15</v>
      </c>
    </row>
    <row r="144" spans="1:8" ht="12.75">
      <c r="A144" s="130">
        <v>109</v>
      </c>
      <c r="B144" s="168" t="s">
        <v>194</v>
      </c>
      <c r="C144" s="132" t="s">
        <v>81</v>
      </c>
      <c r="D144" s="132" t="s">
        <v>195</v>
      </c>
      <c r="E144" s="133"/>
      <c r="F144" s="132"/>
      <c r="G144" s="134">
        <f>G145+G151+G149</f>
        <v>1503.15</v>
      </c>
      <c r="H144" s="134">
        <f>H145+H151+H149</f>
        <v>1523.15</v>
      </c>
    </row>
    <row r="145" spans="1:8" ht="38.25">
      <c r="A145" s="130">
        <v>110</v>
      </c>
      <c r="B145" s="177" t="s">
        <v>345</v>
      </c>
      <c r="C145" s="132" t="s">
        <v>81</v>
      </c>
      <c r="D145" s="132" t="s">
        <v>195</v>
      </c>
      <c r="E145" s="133">
        <v>4400000</v>
      </c>
      <c r="F145" s="132"/>
      <c r="G145" s="134">
        <f aca="true" t="shared" si="15" ref="G145:H147">G146</f>
        <v>1503.15</v>
      </c>
      <c r="H145" s="134">
        <f t="shared" si="15"/>
        <v>1523.15</v>
      </c>
    </row>
    <row r="146" spans="1:8" ht="38.25">
      <c r="A146" s="130">
        <v>111</v>
      </c>
      <c r="B146" s="135" t="s">
        <v>346</v>
      </c>
      <c r="C146" s="132" t="s">
        <v>81</v>
      </c>
      <c r="D146" s="132" t="s">
        <v>195</v>
      </c>
      <c r="E146" s="133" t="s">
        <v>347</v>
      </c>
      <c r="F146" s="132"/>
      <c r="G146" s="134">
        <f t="shared" si="15"/>
        <v>1503.15</v>
      </c>
      <c r="H146" s="134">
        <f t="shared" si="15"/>
        <v>1523.15</v>
      </c>
    </row>
    <row r="147" spans="1:8" ht="63.75">
      <c r="A147" s="130">
        <v>112</v>
      </c>
      <c r="B147" s="135" t="s">
        <v>348</v>
      </c>
      <c r="C147" s="132" t="s">
        <v>81</v>
      </c>
      <c r="D147" s="132" t="s">
        <v>195</v>
      </c>
      <c r="E147" s="133" t="s">
        <v>349</v>
      </c>
      <c r="F147" s="132"/>
      <c r="G147" s="134">
        <f t="shared" si="15"/>
        <v>1503.15</v>
      </c>
      <c r="H147" s="134">
        <f t="shared" si="15"/>
        <v>1523.15</v>
      </c>
    </row>
    <row r="148" spans="1:8" ht="15.75" customHeight="1">
      <c r="A148" s="130">
        <v>113</v>
      </c>
      <c r="B148" s="135" t="s">
        <v>350</v>
      </c>
      <c r="C148" s="132" t="s">
        <v>81</v>
      </c>
      <c r="D148" s="132" t="s">
        <v>195</v>
      </c>
      <c r="E148" s="133" t="s">
        <v>349</v>
      </c>
      <c r="F148" s="132" t="s">
        <v>351</v>
      </c>
      <c r="G148" s="137">
        <v>1503.15</v>
      </c>
      <c r="H148" s="137">
        <v>1523.15</v>
      </c>
    </row>
    <row r="149" spans="1:8" ht="25.5" customHeight="1" hidden="1">
      <c r="A149" s="130">
        <v>114</v>
      </c>
      <c r="B149" s="139" t="s">
        <v>218</v>
      </c>
      <c r="C149" s="132" t="s">
        <v>81</v>
      </c>
      <c r="D149" s="132" t="s">
        <v>195</v>
      </c>
      <c r="E149" s="172">
        <v>8600000</v>
      </c>
      <c r="F149" s="132"/>
      <c r="G149" s="134">
        <f>G150</f>
        <v>0</v>
      </c>
      <c r="H149" s="134">
        <f>H150</f>
        <v>0</v>
      </c>
    </row>
    <row r="150" spans="1:8" ht="15" customHeight="1" hidden="1">
      <c r="A150" s="130">
        <v>115</v>
      </c>
      <c r="B150" s="139" t="s">
        <v>350</v>
      </c>
      <c r="C150" s="132" t="s">
        <v>81</v>
      </c>
      <c r="D150" s="132" t="s">
        <v>195</v>
      </c>
      <c r="E150" s="172">
        <v>8600000</v>
      </c>
      <c r="F150" s="132" t="s">
        <v>351</v>
      </c>
      <c r="G150" s="164"/>
      <c r="H150" s="164"/>
    </row>
    <row r="151" spans="1:8" ht="127.5" customHeight="1" hidden="1">
      <c r="A151" s="130">
        <v>116</v>
      </c>
      <c r="B151" s="139" t="s">
        <v>352</v>
      </c>
      <c r="C151" s="132" t="s">
        <v>81</v>
      </c>
      <c r="D151" s="132" t="s">
        <v>195</v>
      </c>
      <c r="E151" s="172">
        <v>8610000</v>
      </c>
      <c r="F151" s="132"/>
      <c r="G151" s="134">
        <f>G152</f>
        <v>0</v>
      </c>
      <c r="H151" s="134">
        <f>H152</f>
        <v>0</v>
      </c>
    </row>
    <row r="152" spans="1:8" ht="27.75" customHeight="1" hidden="1">
      <c r="A152" s="130">
        <v>117</v>
      </c>
      <c r="B152" s="139" t="s">
        <v>222</v>
      </c>
      <c r="C152" s="132" t="s">
        <v>81</v>
      </c>
      <c r="D152" s="132" t="s">
        <v>195</v>
      </c>
      <c r="E152" s="172">
        <v>8610000</v>
      </c>
      <c r="F152" s="132" t="s">
        <v>351</v>
      </c>
      <c r="G152" s="164"/>
      <c r="H152" s="164"/>
    </row>
    <row r="153" spans="1:8" ht="51">
      <c r="A153" s="130">
        <v>118</v>
      </c>
      <c r="B153" s="141" t="s">
        <v>353</v>
      </c>
      <c r="C153" s="143"/>
      <c r="D153" s="143"/>
      <c r="E153" s="144"/>
      <c r="F153" s="143"/>
      <c r="G153" s="145">
        <f>G154</f>
        <v>394.56</v>
      </c>
      <c r="H153" s="145">
        <f>H154</f>
        <v>394.56</v>
      </c>
    </row>
    <row r="154" spans="1:8" s="146" customFormat="1" ht="12.75">
      <c r="A154" s="141">
        <v>119</v>
      </c>
      <c r="B154" s="162" t="s">
        <v>344</v>
      </c>
      <c r="C154" s="143" t="s">
        <v>81</v>
      </c>
      <c r="D154" s="143" t="s">
        <v>193</v>
      </c>
      <c r="E154" s="144"/>
      <c r="F154" s="143"/>
      <c r="G154" s="145">
        <f>G155</f>
        <v>394.56</v>
      </c>
      <c r="H154" s="145">
        <f>H155</f>
        <v>394.56</v>
      </c>
    </row>
    <row r="155" spans="1:8" ht="12.75">
      <c r="A155" s="130">
        <v>120</v>
      </c>
      <c r="B155" s="168" t="s">
        <v>194</v>
      </c>
      <c r="C155" s="132" t="s">
        <v>81</v>
      </c>
      <c r="D155" s="132" t="s">
        <v>195</v>
      </c>
      <c r="E155" s="133"/>
      <c r="F155" s="132"/>
      <c r="G155" s="134">
        <f>G156+G170+G160+G166+G164+G168</f>
        <v>394.56</v>
      </c>
      <c r="H155" s="134">
        <f>H156+H170+H160+H166+H164+H168</f>
        <v>394.56</v>
      </c>
    </row>
    <row r="156" spans="1:8" ht="12.75">
      <c r="A156" s="130">
        <v>121</v>
      </c>
      <c r="B156" s="178" t="s">
        <v>354</v>
      </c>
      <c r="C156" s="132" t="s">
        <v>81</v>
      </c>
      <c r="D156" s="132" t="s">
        <v>195</v>
      </c>
      <c r="E156" s="133">
        <v>4420000</v>
      </c>
      <c r="F156" s="132"/>
      <c r="G156" s="134">
        <f aca="true" t="shared" si="16" ref="G156:H158">G157</f>
        <v>394.56</v>
      </c>
      <c r="H156" s="134">
        <f t="shared" si="16"/>
        <v>394.56</v>
      </c>
    </row>
    <row r="157" spans="1:8" ht="25.5">
      <c r="A157" s="130">
        <v>122</v>
      </c>
      <c r="B157" s="135" t="s">
        <v>355</v>
      </c>
      <c r="C157" s="132" t="s">
        <v>81</v>
      </c>
      <c r="D157" s="132" t="s">
        <v>195</v>
      </c>
      <c r="E157" s="133" t="s">
        <v>356</v>
      </c>
      <c r="F157" s="132"/>
      <c r="G157" s="134">
        <f t="shared" si="16"/>
        <v>394.56</v>
      </c>
      <c r="H157" s="134">
        <f t="shared" si="16"/>
        <v>394.56</v>
      </c>
    </row>
    <row r="158" spans="1:8" ht="38.25">
      <c r="A158" s="130">
        <v>123</v>
      </c>
      <c r="B158" s="135" t="s">
        <v>357</v>
      </c>
      <c r="C158" s="132" t="s">
        <v>81</v>
      </c>
      <c r="D158" s="132" t="s">
        <v>195</v>
      </c>
      <c r="E158" s="133" t="s">
        <v>358</v>
      </c>
      <c r="F158" s="132"/>
      <c r="G158" s="134">
        <f t="shared" si="16"/>
        <v>394.56</v>
      </c>
      <c r="H158" s="134">
        <f t="shared" si="16"/>
        <v>394.56</v>
      </c>
    </row>
    <row r="159" spans="1:8" ht="13.5" thickBot="1">
      <c r="A159" s="130">
        <v>124</v>
      </c>
      <c r="B159" s="135" t="s">
        <v>350</v>
      </c>
      <c r="C159" s="132" t="s">
        <v>81</v>
      </c>
      <c r="D159" s="132" t="s">
        <v>195</v>
      </c>
      <c r="E159" s="133" t="s">
        <v>358</v>
      </c>
      <c r="F159" s="132" t="s">
        <v>351</v>
      </c>
      <c r="G159" s="137">
        <v>394.56</v>
      </c>
      <c r="H159" s="137">
        <v>394.56</v>
      </c>
    </row>
    <row r="160" spans="1:8" ht="13.5" customHeight="1" hidden="1" thickBot="1">
      <c r="A160" s="130">
        <v>125</v>
      </c>
      <c r="B160" s="172" t="s">
        <v>298</v>
      </c>
      <c r="C160" s="132" t="s">
        <v>81</v>
      </c>
      <c r="D160" s="132" t="s">
        <v>195</v>
      </c>
      <c r="E160" s="172">
        <v>5220000</v>
      </c>
      <c r="F160" s="132"/>
      <c r="G160" s="134">
        <f aca="true" t="shared" si="17" ref="G160:H166">G161</f>
        <v>0</v>
      </c>
      <c r="H160" s="134">
        <f t="shared" si="17"/>
        <v>0</v>
      </c>
    </row>
    <row r="161" spans="1:8" ht="26.25" customHeight="1" hidden="1" thickBot="1">
      <c r="A161" s="130">
        <v>126</v>
      </c>
      <c r="B161" s="168" t="s">
        <v>359</v>
      </c>
      <c r="C161" s="132" t="s">
        <v>81</v>
      </c>
      <c r="D161" s="132" t="s">
        <v>195</v>
      </c>
      <c r="E161" s="172"/>
      <c r="F161" s="132"/>
      <c r="G161" s="134">
        <f t="shared" si="17"/>
        <v>0</v>
      </c>
      <c r="H161" s="134">
        <f t="shared" si="17"/>
        <v>0</v>
      </c>
    </row>
    <row r="162" spans="1:8" ht="51.75" customHeight="1" hidden="1" thickBot="1">
      <c r="A162" s="130">
        <v>127</v>
      </c>
      <c r="B162" s="168" t="s">
        <v>360</v>
      </c>
      <c r="C162" s="132" t="s">
        <v>81</v>
      </c>
      <c r="D162" s="132" t="s">
        <v>195</v>
      </c>
      <c r="E162" s="172">
        <v>5220442</v>
      </c>
      <c r="F162" s="132"/>
      <c r="G162" s="134">
        <f t="shared" si="17"/>
        <v>0</v>
      </c>
      <c r="H162" s="134">
        <f t="shared" si="17"/>
        <v>0</v>
      </c>
    </row>
    <row r="163" spans="1:8" ht="13.5" customHeight="1" hidden="1" thickBot="1">
      <c r="A163" s="130">
        <v>128</v>
      </c>
      <c r="B163" s="135" t="s">
        <v>350</v>
      </c>
      <c r="C163" s="132" t="s">
        <v>361</v>
      </c>
      <c r="D163" s="132" t="s">
        <v>362</v>
      </c>
      <c r="E163" s="172">
        <v>5220442</v>
      </c>
      <c r="F163" s="132" t="s">
        <v>351</v>
      </c>
      <c r="G163" s="164"/>
      <c r="H163" s="164"/>
    </row>
    <row r="164" spans="1:8" ht="128.25" customHeight="1" hidden="1" thickBot="1">
      <c r="A164" s="130">
        <v>119</v>
      </c>
      <c r="B164" s="139" t="s">
        <v>363</v>
      </c>
      <c r="C164" s="132" t="s">
        <v>81</v>
      </c>
      <c r="D164" s="132" t="s">
        <v>195</v>
      </c>
      <c r="E164" s="172">
        <v>8600000</v>
      </c>
      <c r="F164" s="132"/>
      <c r="G164" s="134">
        <f t="shared" si="17"/>
        <v>0</v>
      </c>
      <c r="H164" s="134">
        <f t="shared" si="17"/>
        <v>0</v>
      </c>
    </row>
    <row r="165" spans="1:8" ht="26.25" customHeight="1" hidden="1" thickBot="1">
      <c r="A165" s="130">
        <v>120</v>
      </c>
      <c r="B165" s="139" t="s">
        <v>222</v>
      </c>
      <c r="C165" s="132" t="s">
        <v>81</v>
      </c>
      <c r="D165" s="132" t="s">
        <v>195</v>
      </c>
      <c r="E165" s="172">
        <v>8600000</v>
      </c>
      <c r="F165" s="132" t="s">
        <v>107</v>
      </c>
      <c r="G165" s="164"/>
      <c r="H165" s="164"/>
    </row>
    <row r="166" spans="1:8" ht="26.25" customHeight="1" hidden="1" thickBot="1">
      <c r="A166" s="130">
        <v>129</v>
      </c>
      <c r="B166" s="139" t="s">
        <v>218</v>
      </c>
      <c r="C166" s="132" t="s">
        <v>81</v>
      </c>
      <c r="D166" s="132" t="s">
        <v>195</v>
      </c>
      <c r="E166" s="172">
        <v>8600000</v>
      </c>
      <c r="F166" s="132"/>
      <c r="G166" s="134">
        <f t="shared" si="17"/>
        <v>0</v>
      </c>
      <c r="H166" s="134">
        <f t="shared" si="17"/>
        <v>0</v>
      </c>
    </row>
    <row r="167" spans="1:8" ht="13.5" customHeight="1" hidden="1" thickBot="1">
      <c r="A167" s="130">
        <v>130</v>
      </c>
      <c r="B167" s="139" t="s">
        <v>350</v>
      </c>
      <c r="C167" s="132" t="s">
        <v>81</v>
      </c>
      <c r="D167" s="132" t="s">
        <v>195</v>
      </c>
      <c r="E167" s="172">
        <v>8600000</v>
      </c>
      <c r="F167" s="132" t="s">
        <v>351</v>
      </c>
      <c r="G167" s="164"/>
      <c r="H167" s="164"/>
    </row>
    <row r="168" spans="1:8" ht="127.5" customHeight="1" hidden="1">
      <c r="A168" s="130">
        <v>131</v>
      </c>
      <c r="B168" s="139" t="s">
        <v>352</v>
      </c>
      <c r="C168" s="132" t="s">
        <v>81</v>
      </c>
      <c r="D168" s="132" t="s">
        <v>195</v>
      </c>
      <c r="E168" s="172">
        <v>8610000</v>
      </c>
      <c r="F168" s="132"/>
      <c r="G168" s="134">
        <f>G169</f>
        <v>0</v>
      </c>
      <c r="H168" s="134">
        <f>H169</f>
        <v>0</v>
      </c>
    </row>
    <row r="169" spans="1:8" ht="27.75" customHeight="1" hidden="1">
      <c r="A169" s="130">
        <v>132</v>
      </c>
      <c r="B169" s="139" t="s">
        <v>222</v>
      </c>
      <c r="C169" s="132" t="s">
        <v>81</v>
      </c>
      <c r="D169" s="132" t="s">
        <v>195</v>
      </c>
      <c r="E169" s="172">
        <v>8610000</v>
      </c>
      <c r="F169" s="132" t="s">
        <v>351</v>
      </c>
      <c r="G169" s="164"/>
      <c r="H169" s="164"/>
    </row>
    <row r="170" spans="1:8" ht="51.75" customHeight="1" hidden="1" thickBot="1">
      <c r="A170" s="130">
        <v>133</v>
      </c>
      <c r="B170" s="131" t="s">
        <v>273</v>
      </c>
      <c r="C170" s="132" t="s">
        <v>81</v>
      </c>
      <c r="D170" s="132" t="s">
        <v>195</v>
      </c>
      <c r="E170" s="172">
        <v>9220000</v>
      </c>
      <c r="F170" s="132"/>
      <c r="G170" s="134">
        <f aca="true" t="shared" si="18" ref="G170:H172">G171</f>
        <v>0</v>
      </c>
      <c r="H170" s="134">
        <f t="shared" si="18"/>
        <v>0</v>
      </c>
    </row>
    <row r="171" spans="1:8" ht="39" customHeight="1" hidden="1" thickBot="1">
      <c r="A171" s="130">
        <v>134</v>
      </c>
      <c r="B171" s="168" t="s">
        <v>364</v>
      </c>
      <c r="C171" s="132" t="s">
        <v>81</v>
      </c>
      <c r="D171" s="132" t="s">
        <v>195</v>
      </c>
      <c r="E171" s="172">
        <v>9220400</v>
      </c>
      <c r="F171" s="132"/>
      <c r="G171" s="134">
        <f t="shared" si="18"/>
        <v>0</v>
      </c>
      <c r="H171" s="134">
        <f t="shared" si="18"/>
        <v>0</v>
      </c>
    </row>
    <row r="172" spans="1:8" ht="49.5" customHeight="1" hidden="1">
      <c r="A172" s="130">
        <v>135</v>
      </c>
      <c r="B172" s="179" t="s">
        <v>365</v>
      </c>
      <c r="C172" s="180" t="s">
        <v>81</v>
      </c>
      <c r="D172" s="180" t="s">
        <v>195</v>
      </c>
      <c r="E172" s="181">
        <v>9220442</v>
      </c>
      <c r="F172" s="180"/>
      <c r="G172" s="134">
        <f t="shared" si="18"/>
        <v>0</v>
      </c>
      <c r="H172" s="134">
        <f t="shared" si="18"/>
        <v>0</v>
      </c>
    </row>
    <row r="173" spans="1:8" ht="18.75" customHeight="1" hidden="1">
      <c r="A173" s="130">
        <v>136</v>
      </c>
      <c r="B173" s="135" t="s">
        <v>350</v>
      </c>
      <c r="C173" s="180" t="s">
        <v>81</v>
      </c>
      <c r="D173" s="180" t="s">
        <v>195</v>
      </c>
      <c r="E173" s="181">
        <v>9220442</v>
      </c>
      <c r="F173" s="180" t="s">
        <v>351</v>
      </c>
      <c r="G173" s="182"/>
      <c r="H173" s="182"/>
    </row>
    <row r="174" spans="1:8" ht="16.5" thickBot="1">
      <c r="A174" s="333" t="s">
        <v>204</v>
      </c>
      <c r="B174" s="334"/>
      <c r="C174" s="334"/>
      <c r="D174" s="334"/>
      <c r="E174" s="334"/>
      <c r="F174" s="334"/>
      <c r="G174" s="211">
        <f>G153+G142+G9</f>
        <v>5003.88</v>
      </c>
      <c r="H174" s="211">
        <f>H153+H142+H9</f>
        <v>5149.02</v>
      </c>
    </row>
    <row r="175" spans="1:8" ht="12.75">
      <c r="A175" s="123"/>
      <c r="B175" s="123"/>
      <c r="C175" s="123"/>
      <c r="D175" s="123"/>
      <c r="E175" s="124"/>
      <c r="G175" s="212"/>
      <c r="H175" s="212"/>
    </row>
    <row r="176" spans="1:8" ht="12.75">
      <c r="A176" s="123"/>
      <c r="B176" s="123"/>
      <c r="C176" s="123"/>
      <c r="D176" s="123"/>
      <c r="E176" s="124"/>
      <c r="G176" s="214"/>
      <c r="H176" s="214"/>
    </row>
    <row r="177" spans="1:5" ht="12.75">
      <c r="A177" s="123"/>
      <c r="B177" s="123"/>
      <c r="C177" s="123"/>
      <c r="D177" s="123"/>
      <c r="E177" s="124"/>
    </row>
    <row r="178" spans="1:5" ht="12.75">
      <c r="A178" s="123"/>
      <c r="B178" s="123"/>
      <c r="C178" s="123"/>
      <c r="D178" s="123"/>
      <c r="E178" s="124"/>
    </row>
    <row r="179" spans="1:5" ht="12.75">
      <c r="A179" s="123"/>
      <c r="B179" s="123"/>
      <c r="C179" s="123"/>
      <c r="D179" s="123"/>
      <c r="E179" s="124"/>
    </row>
    <row r="180" spans="1:5" ht="12.75">
      <c r="A180" s="123"/>
      <c r="B180" s="123"/>
      <c r="C180" s="123"/>
      <c r="D180" s="123"/>
      <c r="E180" s="124"/>
    </row>
    <row r="181" spans="1:5" ht="12.75">
      <c r="A181" s="123"/>
      <c r="B181" s="123"/>
      <c r="C181" s="123"/>
      <c r="D181" s="123"/>
      <c r="E181" s="124"/>
    </row>
    <row r="182" spans="1:5" ht="12.75">
      <c r="A182" s="123"/>
      <c r="B182" s="123"/>
      <c r="C182" s="123"/>
      <c r="D182" s="123"/>
      <c r="E182" s="124"/>
    </row>
    <row r="183" spans="1:5" ht="12.75">
      <c r="A183" s="123"/>
      <c r="B183" s="123"/>
      <c r="C183" s="123"/>
      <c r="D183" s="123"/>
      <c r="E183" s="124"/>
    </row>
    <row r="184" spans="1:5" ht="12.75">
      <c r="A184" s="123"/>
      <c r="B184" s="123"/>
      <c r="C184" s="123"/>
      <c r="D184" s="123"/>
      <c r="E184" s="124"/>
    </row>
    <row r="185" spans="1:5" ht="12.75">
      <c r="A185" s="123"/>
      <c r="B185" s="123"/>
      <c r="C185" s="123"/>
      <c r="D185" s="123"/>
      <c r="E185" s="124"/>
    </row>
    <row r="186" spans="1:5" ht="12.75">
      <c r="A186" s="123"/>
      <c r="B186" s="123"/>
      <c r="C186" s="123"/>
      <c r="D186" s="123"/>
      <c r="E186" s="124"/>
    </row>
    <row r="187" spans="1:5" ht="12.75">
      <c r="A187" s="123"/>
      <c r="B187" s="123"/>
      <c r="C187" s="123"/>
      <c r="D187" s="123"/>
      <c r="E187" s="124"/>
    </row>
    <row r="188" spans="1:5" ht="12.75">
      <c r="A188" s="123"/>
      <c r="B188" s="123"/>
      <c r="C188" s="123"/>
      <c r="D188" s="123"/>
      <c r="E188" s="124"/>
    </row>
    <row r="189" spans="1:5" ht="12.75">
      <c r="A189" s="123"/>
      <c r="B189" s="123"/>
      <c r="C189" s="123"/>
      <c r="D189" s="123"/>
      <c r="E189" s="124"/>
    </row>
    <row r="190" spans="1:5" ht="12.75">
      <c r="A190" s="123"/>
      <c r="B190" s="123"/>
      <c r="C190" s="123"/>
      <c r="D190" s="123"/>
      <c r="E190" s="124"/>
    </row>
    <row r="191" spans="1:5" ht="12.75">
      <c r="A191" s="123"/>
      <c r="B191" s="123"/>
      <c r="C191" s="123"/>
      <c r="D191" s="123"/>
      <c r="E191" s="124"/>
    </row>
    <row r="192" spans="1:5" ht="12.75">
      <c r="A192" s="123"/>
      <c r="B192" s="123"/>
      <c r="C192" s="123"/>
      <c r="D192" s="123"/>
      <c r="E192" s="124"/>
    </row>
    <row r="193" spans="1:5" ht="12.75">
      <c r="A193" s="123"/>
      <c r="B193" s="123"/>
      <c r="C193" s="123"/>
      <c r="D193" s="123"/>
      <c r="E193" s="124"/>
    </row>
    <row r="194" spans="1:5" ht="12.75">
      <c r="A194" s="123"/>
      <c r="B194" s="123"/>
      <c r="C194" s="123"/>
      <c r="D194" s="123"/>
      <c r="E194" s="124"/>
    </row>
    <row r="195" spans="1:5" ht="12.75">
      <c r="A195" s="123"/>
      <c r="B195" s="123"/>
      <c r="C195" s="123"/>
      <c r="D195" s="123"/>
      <c r="E195" s="124"/>
    </row>
    <row r="196" spans="1:5" ht="12.75">
      <c r="A196" s="123"/>
      <c r="B196" s="123"/>
      <c r="C196" s="123"/>
      <c r="D196" s="123"/>
      <c r="E196" s="124"/>
    </row>
    <row r="197" spans="1:5" ht="12.75">
      <c r="A197" s="123"/>
      <c r="B197" s="123"/>
      <c r="C197" s="123"/>
      <c r="D197" s="123"/>
      <c r="E197" s="124"/>
    </row>
    <row r="198" spans="1:5" ht="12.75">
      <c r="A198" s="123"/>
      <c r="B198" s="123"/>
      <c r="C198" s="123"/>
      <c r="D198" s="123"/>
      <c r="E198" s="124"/>
    </row>
    <row r="199" spans="1:5" ht="12.75">
      <c r="A199" s="123"/>
      <c r="B199" s="123"/>
      <c r="C199" s="123"/>
      <c r="D199" s="123"/>
      <c r="E199" s="124"/>
    </row>
    <row r="200" spans="1:5" ht="12.75">
      <c r="A200" s="123"/>
      <c r="B200" s="123"/>
      <c r="C200" s="123"/>
      <c r="D200" s="123"/>
      <c r="E200" s="124"/>
    </row>
    <row r="201" spans="1:5" ht="12.75">
      <c r="A201" s="123"/>
      <c r="B201" s="123"/>
      <c r="C201" s="123"/>
      <c r="D201" s="123"/>
      <c r="E201" s="124"/>
    </row>
    <row r="202" spans="1:5" ht="12.75">
      <c r="A202" s="123"/>
      <c r="B202" s="123"/>
      <c r="C202" s="123"/>
      <c r="D202" s="123"/>
      <c r="E202" s="124"/>
    </row>
    <row r="203" spans="1:5" ht="12.75">
      <c r="A203" s="123"/>
      <c r="B203" s="123"/>
      <c r="C203" s="123"/>
      <c r="D203" s="123"/>
      <c r="E203" s="124"/>
    </row>
    <row r="204" spans="1:5" ht="12.75">
      <c r="A204" s="123"/>
      <c r="B204" s="123"/>
      <c r="C204" s="123"/>
      <c r="D204" s="123"/>
      <c r="E204" s="124"/>
    </row>
    <row r="205" spans="1:5" ht="12.75">
      <c r="A205" s="123"/>
      <c r="B205" s="123"/>
      <c r="C205" s="123"/>
      <c r="D205" s="123"/>
      <c r="E205" s="124"/>
    </row>
    <row r="206" spans="1:5" ht="12.75">
      <c r="A206" s="123"/>
      <c r="B206" s="123"/>
      <c r="C206" s="123"/>
      <c r="D206" s="123"/>
      <c r="E206" s="124"/>
    </row>
    <row r="207" spans="1:5" ht="12.75">
      <c r="A207" s="123"/>
      <c r="B207" s="123"/>
      <c r="C207" s="123"/>
      <c r="D207" s="123"/>
      <c r="E207" s="124"/>
    </row>
    <row r="208" spans="1:5" ht="12.75">
      <c r="A208" s="123"/>
      <c r="B208" s="123"/>
      <c r="C208" s="123"/>
      <c r="D208" s="123"/>
      <c r="E208" s="124"/>
    </row>
    <row r="209" spans="1:5" ht="12.75">
      <c r="A209" s="123"/>
      <c r="B209" s="123"/>
      <c r="C209" s="123"/>
      <c r="D209" s="123"/>
      <c r="E209" s="124"/>
    </row>
    <row r="210" spans="1:5" ht="12.75">
      <c r="A210" s="123"/>
      <c r="B210" s="123"/>
      <c r="C210" s="123"/>
      <c r="D210" s="123"/>
      <c r="E210" s="124"/>
    </row>
    <row r="211" spans="1:5" ht="12.75">
      <c r="A211" s="123"/>
      <c r="B211" s="123"/>
      <c r="C211" s="123"/>
      <c r="D211" s="123"/>
      <c r="E211" s="124"/>
    </row>
    <row r="212" spans="1:5" ht="12.75">
      <c r="A212" s="123"/>
      <c r="B212" s="123"/>
      <c r="C212" s="123"/>
      <c r="D212" s="123"/>
      <c r="E212" s="124"/>
    </row>
    <row r="213" spans="1:5" ht="12.75">
      <c r="A213" s="123"/>
      <c r="B213" s="123"/>
      <c r="C213" s="123"/>
      <c r="D213" s="123"/>
      <c r="E213" s="124"/>
    </row>
    <row r="214" spans="1:5" ht="12.75">
      <c r="A214" s="123"/>
      <c r="B214" s="123"/>
      <c r="C214" s="123"/>
      <c r="D214" s="123"/>
      <c r="E214" s="124"/>
    </row>
    <row r="215" spans="1:5" ht="12.75">
      <c r="A215" s="123"/>
      <c r="B215" s="123"/>
      <c r="C215" s="123"/>
      <c r="D215" s="123"/>
      <c r="E215" s="124"/>
    </row>
    <row r="216" spans="1:5" ht="12.75">
      <c r="A216" s="123"/>
      <c r="B216" s="123"/>
      <c r="C216" s="123"/>
      <c r="D216" s="123"/>
      <c r="E216" s="124"/>
    </row>
    <row r="217" spans="1:5" ht="12.75">
      <c r="A217" s="123"/>
      <c r="B217" s="123"/>
      <c r="C217" s="123"/>
      <c r="D217" s="123"/>
      <c r="E217" s="124"/>
    </row>
    <row r="218" spans="1:5" ht="12.75">
      <c r="A218" s="123"/>
      <c r="B218" s="123"/>
      <c r="C218" s="123"/>
      <c r="D218" s="123"/>
      <c r="E218" s="124"/>
    </row>
    <row r="219" spans="1:5" ht="12.75">
      <c r="A219" s="123"/>
      <c r="B219" s="123"/>
      <c r="C219" s="123"/>
      <c r="D219" s="123"/>
      <c r="E219" s="124"/>
    </row>
    <row r="220" spans="1:5" ht="12.75">
      <c r="A220" s="123"/>
      <c r="B220" s="123"/>
      <c r="C220" s="123"/>
      <c r="D220" s="123"/>
      <c r="E220" s="124"/>
    </row>
    <row r="221" spans="1:5" ht="12.75">
      <c r="A221" s="123"/>
      <c r="B221" s="123"/>
      <c r="C221" s="123"/>
      <c r="D221" s="123"/>
      <c r="E221" s="124"/>
    </row>
    <row r="222" spans="1:5" ht="12.75">
      <c r="A222" s="123"/>
      <c r="B222" s="123"/>
      <c r="C222" s="123"/>
      <c r="D222" s="123"/>
      <c r="E222" s="124"/>
    </row>
    <row r="223" spans="1:5" ht="12.75">
      <c r="A223" s="123"/>
      <c r="B223" s="123"/>
      <c r="C223" s="123"/>
      <c r="D223" s="123"/>
      <c r="E223" s="124"/>
    </row>
    <row r="224" spans="1:5" ht="12.75">
      <c r="A224" s="123"/>
      <c r="B224" s="123"/>
      <c r="C224" s="123"/>
      <c r="D224" s="123"/>
      <c r="E224" s="124"/>
    </row>
    <row r="225" spans="1:5" ht="12.75">
      <c r="A225" s="123"/>
      <c r="B225" s="123"/>
      <c r="C225" s="123"/>
      <c r="D225" s="123"/>
      <c r="E225" s="124"/>
    </row>
    <row r="226" spans="1:5" ht="12.75">
      <c r="A226" s="123"/>
      <c r="B226" s="123"/>
      <c r="C226" s="123"/>
      <c r="D226" s="123"/>
      <c r="E226" s="124"/>
    </row>
    <row r="227" spans="1:5" ht="12.75">
      <c r="A227" s="123"/>
      <c r="B227" s="123"/>
      <c r="C227" s="123"/>
      <c r="D227" s="123"/>
      <c r="E227" s="124"/>
    </row>
    <row r="228" spans="1:5" ht="12.75">
      <c r="A228" s="123"/>
      <c r="B228" s="123"/>
      <c r="C228" s="123"/>
      <c r="D228" s="123"/>
      <c r="E228" s="124"/>
    </row>
    <row r="229" spans="1:5" ht="12.75">
      <c r="A229" s="123"/>
      <c r="B229" s="123"/>
      <c r="C229" s="123"/>
      <c r="D229" s="123"/>
      <c r="E229" s="124"/>
    </row>
    <row r="230" spans="1:5" ht="12.75">
      <c r="A230" s="123"/>
      <c r="B230" s="123"/>
      <c r="C230" s="123"/>
      <c r="D230" s="123"/>
      <c r="E230" s="124"/>
    </row>
    <row r="231" spans="1:5" ht="12.75">
      <c r="A231" s="123"/>
      <c r="B231" s="123"/>
      <c r="C231" s="123"/>
      <c r="D231" s="123"/>
      <c r="E231" s="124"/>
    </row>
    <row r="232" spans="1:5" ht="12.75">
      <c r="A232" s="123"/>
      <c r="B232" s="123"/>
      <c r="C232" s="123"/>
      <c r="D232" s="123"/>
      <c r="E232" s="124"/>
    </row>
    <row r="233" spans="1:5" ht="12.75">
      <c r="A233" s="123"/>
      <c r="B233" s="123"/>
      <c r="C233" s="123"/>
      <c r="D233" s="123"/>
      <c r="E233" s="124"/>
    </row>
    <row r="234" spans="1:5" ht="12.75">
      <c r="A234" s="123"/>
      <c r="B234" s="123"/>
      <c r="C234" s="123"/>
      <c r="D234" s="123"/>
      <c r="E234" s="124"/>
    </row>
    <row r="235" spans="1:5" ht="12.75">
      <c r="A235" s="123"/>
      <c r="B235" s="123"/>
      <c r="C235" s="123"/>
      <c r="D235" s="123"/>
      <c r="E235" s="124"/>
    </row>
    <row r="236" spans="1:5" ht="12.75">
      <c r="A236" s="123"/>
      <c r="B236" s="123"/>
      <c r="C236" s="123"/>
      <c r="D236" s="123"/>
      <c r="E236" s="124"/>
    </row>
    <row r="237" spans="1:5" ht="12.75">
      <c r="A237" s="123"/>
      <c r="B237" s="123"/>
      <c r="C237" s="123"/>
      <c r="D237" s="123"/>
      <c r="E237" s="124"/>
    </row>
    <row r="238" spans="1:5" ht="12.75">
      <c r="A238" s="123"/>
      <c r="B238" s="123"/>
      <c r="C238" s="123"/>
      <c r="D238" s="123"/>
      <c r="E238" s="124"/>
    </row>
    <row r="239" spans="1:5" ht="12.75">
      <c r="A239" s="123"/>
      <c r="B239" s="123"/>
      <c r="C239" s="123"/>
      <c r="D239" s="123"/>
      <c r="E239" s="124"/>
    </row>
    <row r="240" spans="1:5" ht="12.75">
      <c r="A240" s="123"/>
      <c r="B240" s="123"/>
      <c r="C240" s="123"/>
      <c r="D240" s="123"/>
      <c r="E240" s="124"/>
    </row>
    <row r="241" spans="1:5" ht="12.75">
      <c r="A241" s="123"/>
      <c r="B241" s="123"/>
      <c r="C241" s="123"/>
      <c r="D241" s="123"/>
      <c r="E241" s="124"/>
    </row>
    <row r="242" spans="1:5" ht="12.75">
      <c r="A242" s="123"/>
      <c r="B242" s="123"/>
      <c r="C242" s="123"/>
      <c r="D242" s="123"/>
      <c r="E242" s="124"/>
    </row>
    <row r="243" spans="1:5" ht="12.75">
      <c r="A243" s="123"/>
      <c r="B243" s="123"/>
      <c r="C243" s="123"/>
      <c r="D243" s="123"/>
      <c r="E243" s="124"/>
    </row>
    <row r="244" spans="1:5" ht="12.75">
      <c r="A244" s="123"/>
      <c r="B244" s="123"/>
      <c r="C244" s="123"/>
      <c r="D244" s="123"/>
      <c r="E244" s="124"/>
    </row>
    <row r="245" spans="1:5" ht="12.75">
      <c r="A245" s="123"/>
      <c r="B245" s="123"/>
      <c r="C245" s="123"/>
      <c r="D245" s="123"/>
      <c r="E245" s="124"/>
    </row>
    <row r="246" spans="1:5" ht="12.75">
      <c r="A246" s="123"/>
      <c r="B246" s="123"/>
      <c r="C246" s="123"/>
      <c r="D246" s="123"/>
      <c r="E246" s="124"/>
    </row>
    <row r="247" spans="1:5" ht="12.75">
      <c r="A247" s="123"/>
      <c r="B247" s="123"/>
      <c r="C247" s="123"/>
      <c r="D247" s="123"/>
      <c r="E247" s="124"/>
    </row>
    <row r="248" spans="1:5" ht="12.75">
      <c r="A248" s="123"/>
      <c r="B248" s="123"/>
      <c r="C248" s="123"/>
      <c r="D248" s="123"/>
      <c r="E248" s="124"/>
    </row>
    <row r="249" spans="1:5" ht="12.75">
      <c r="A249" s="123"/>
      <c r="B249" s="123"/>
      <c r="C249" s="123"/>
      <c r="D249" s="123"/>
      <c r="E249" s="124"/>
    </row>
    <row r="250" spans="1:5" ht="12.75">
      <c r="A250" s="123"/>
      <c r="B250" s="123"/>
      <c r="C250" s="123"/>
      <c r="D250" s="123"/>
      <c r="E250" s="124"/>
    </row>
    <row r="251" spans="1:5" ht="12.75">
      <c r="A251" s="123"/>
      <c r="B251" s="123"/>
      <c r="C251" s="123"/>
      <c r="D251" s="123"/>
      <c r="E251" s="124"/>
    </row>
    <row r="252" spans="1:5" ht="12.75">
      <c r="A252" s="123"/>
      <c r="B252" s="123"/>
      <c r="C252" s="123"/>
      <c r="D252" s="123"/>
      <c r="E252" s="124"/>
    </row>
    <row r="253" spans="1:5" ht="12.75">
      <c r="A253" s="123"/>
      <c r="B253" s="123"/>
      <c r="C253" s="123"/>
      <c r="D253" s="123"/>
      <c r="E253" s="124"/>
    </row>
    <row r="254" spans="1:5" ht="12.75">
      <c r="A254" s="123"/>
      <c r="B254" s="123"/>
      <c r="C254" s="123"/>
      <c r="D254" s="123"/>
      <c r="E254" s="124"/>
    </row>
  </sheetData>
  <sheetProtection/>
  <mergeCells count="13">
    <mergeCell ref="E1:G1"/>
    <mergeCell ref="D2:G2"/>
    <mergeCell ref="E3:G3"/>
    <mergeCell ref="A5:G5"/>
    <mergeCell ref="H7:H8"/>
    <mergeCell ref="E7:E8"/>
    <mergeCell ref="F7:F8"/>
    <mergeCell ref="G7:G8"/>
    <mergeCell ref="A174:F174"/>
    <mergeCell ref="B7:B8"/>
    <mergeCell ref="C7:C8"/>
    <mergeCell ref="D7:D8"/>
    <mergeCell ref="A7:A8"/>
  </mergeCells>
  <conditionalFormatting sqref="G9:H86 G4:H7 G88:H174 G176:H65536">
    <cfRule type="cellIs" priority="2" dxfId="2" operator="equal" stopIfTrue="1">
      <formula>0</formula>
    </cfRule>
  </conditionalFormatting>
  <printOptions/>
  <pageMargins left="0.75" right="0.75" top="1" bottom="1" header="0.5" footer="0.5"/>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2:L20"/>
  <sheetViews>
    <sheetView tabSelected="1" view="pageBreakPreview" zoomScaleSheetLayoutView="100" zoomScalePageLayoutView="0" workbookViewId="0" topLeftCell="C2">
      <selection activeCell="D22" sqref="D22"/>
    </sheetView>
  </sheetViews>
  <sheetFormatPr defaultColWidth="9.00390625" defaultRowHeight="12.75"/>
  <cols>
    <col min="1" max="1" width="5.625" style="183" customWidth="1"/>
    <col min="2" max="2" width="52.75390625" style="183" customWidth="1"/>
    <col min="3" max="3" width="7.75390625" style="183" customWidth="1"/>
    <col min="4" max="4" width="15.25390625" style="183" customWidth="1"/>
    <col min="5" max="5" width="8.375" style="183" customWidth="1"/>
    <col min="6" max="6" width="12.625" style="183" customWidth="1"/>
    <col min="7" max="7" width="6.75390625" style="183" customWidth="1"/>
    <col min="8" max="8" width="6.375" style="183" customWidth="1"/>
    <col min="9" max="9" width="6.75390625" style="183" customWidth="1"/>
    <col min="10" max="10" width="6.25390625" style="183" customWidth="1"/>
    <col min="11" max="16384" width="9.125" style="183" customWidth="1"/>
  </cols>
  <sheetData>
    <row r="1" ht="15" hidden="1"/>
    <row r="2" spans="6:10" s="184" customFormat="1" ht="12.75">
      <c r="F2" s="225"/>
      <c r="G2" s="225"/>
      <c r="H2" s="339" t="s">
        <v>367</v>
      </c>
      <c r="I2" s="339"/>
      <c r="J2" s="339"/>
    </row>
    <row r="3" spans="6:10" s="184" customFormat="1" ht="15.75" customHeight="1">
      <c r="F3" s="340" t="s">
        <v>404</v>
      </c>
      <c r="G3" s="341"/>
      <c r="H3" s="341"/>
      <c r="I3" s="341"/>
      <c r="J3" s="341"/>
    </row>
    <row r="4" spans="6:10" s="184" customFormat="1" ht="15.75" customHeight="1">
      <c r="F4" s="5"/>
      <c r="G4" s="5"/>
      <c r="H4" s="5"/>
      <c r="I4" s="5"/>
      <c r="J4" s="5" t="s">
        <v>403</v>
      </c>
    </row>
    <row r="5" spans="2:7" ht="20.25" customHeight="1">
      <c r="B5" s="342" t="s">
        <v>368</v>
      </c>
      <c r="C5" s="342"/>
      <c r="D5" s="342"/>
      <c r="E5" s="342"/>
      <c r="F5" s="342"/>
      <c r="G5" s="342"/>
    </row>
    <row r="6" spans="2:7" ht="27" customHeight="1">
      <c r="B6" s="342"/>
      <c r="C6" s="342"/>
      <c r="D6" s="342"/>
      <c r="E6" s="342"/>
      <c r="F6" s="342"/>
      <c r="G6" s="342"/>
    </row>
    <row r="8" ht="15" hidden="1"/>
    <row r="9" ht="15" hidden="1"/>
    <row r="10" spans="1:12" s="184" customFormat="1" ht="76.5">
      <c r="A10" s="185" t="s">
        <v>369</v>
      </c>
      <c r="B10" s="185" t="s">
        <v>370</v>
      </c>
      <c r="C10" s="185" t="s">
        <v>371</v>
      </c>
      <c r="D10" s="185" t="s">
        <v>372</v>
      </c>
      <c r="E10" s="185" t="s">
        <v>373</v>
      </c>
      <c r="F10" s="185" t="s">
        <v>210</v>
      </c>
      <c r="G10" s="185" t="s">
        <v>374</v>
      </c>
      <c r="H10" s="185" t="s">
        <v>375</v>
      </c>
      <c r="I10" s="203" t="s">
        <v>376</v>
      </c>
      <c r="J10" s="185" t="s">
        <v>377</v>
      </c>
      <c r="K10" s="208"/>
      <c r="L10" s="208"/>
    </row>
    <row r="11" spans="1:12" s="187" customFormat="1" ht="11.25">
      <c r="A11" s="186">
        <v>1</v>
      </c>
      <c r="B11" s="186">
        <v>2</v>
      </c>
      <c r="C11" s="186">
        <v>3</v>
      </c>
      <c r="D11" s="186">
        <v>4</v>
      </c>
      <c r="E11" s="186">
        <v>5</v>
      </c>
      <c r="F11" s="186">
        <v>6</v>
      </c>
      <c r="G11" s="186">
        <v>7</v>
      </c>
      <c r="H11" s="186">
        <v>8</v>
      </c>
      <c r="I11" s="204">
        <v>9</v>
      </c>
      <c r="J11" s="186">
        <v>10</v>
      </c>
      <c r="K11" s="209"/>
      <c r="L11" s="209"/>
    </row>
    <row r="12" spans="1:12" ht="74.25" customHeight="1">
      <c r="A12" s="188">
        <v>1</v>
      </c>
      <c r="B12" s="189" t="s">
        <v>378</v>
      </c>
      <c r="C12" s="190" t="s">
        <v>379</v>
      </c>
      <c r="D12" s="191" t="s">
        <v>380</v>
      </c>
      <c r="E12" s="192" t="s">
        <v>381</v>
      </c>
      <c r="F12" s="192" t="s">
        <v>408</v>
      </c>
      <c r="G12" s="192" t="s">
        <v>239</v>
      </c>
      <c r="H12" s="193">
        <v>2.5</v>
      </c>
      <c r="I12" s="205">
        <v>2.56</v>
      </c>
      <c r="J12" s="194">
        <v>2.56</v>
      </c>
      <c r="K12" s="210"/>
      <c r="L12" s="210"/>
    </row>
    <row r="13" spans="1:12" ht="48" customHeight="1">
      <c r="A13" s="188">
        <f>A12+1</f>
        <v>2</v>
      </c>
      <c r="B13" s="195" t="s">
        <v>387</v>
      </c>
      <c r="C13" s="198" t="s">
        <v>388</v>
      </c>
      <c r="D13" s="191" t="s">
        <v>380</v>
      </c>
      <c r="E13" s="192" t="s">
        <v>389</v>
      </c>
      <c r="F13" s="192" t="s">
        <v>390</v>
      </c>
      <c r="G13" s="192" t="s">
        <v>239</v>
      </c>
      <c r="H13" s="193">
        <v>0.05</v>
      </c>
      <c r="I13" s="205">
        <v>0.052</v>
      </c>
      <c r="J13" s="194">
        <v>0.05</v>
      </c>
      <c r="K13" s="210"/>
      <c r="L13" s="210"/>
    </row>
    <row r="14" spans="1:12" ht="65.25" customHeight="1">
      <c r="A14" s="188">
        <f>A12+1</f>
        <v>2</v>
      </c>
      <c r="B14" s="195" t="s">
        <v>382</v>
      </c>
      <c r="C14" s="196">
        <v>0.01</v>
      </c>
      <c r="D14" s="191" t="s">
        <v>380</v>
      </c>
      <c r="E14" s="192" t="s">
        <v>383</v>
      </c>
      <c r="F14" s="192" t="s">
        <v>407</v>
      </c>
      <c r="G14" s="192" t="s">
        <v>239</v>
      </c>
      <c r="H14" s="193">
        <v>1.03</v>
      </c>
      <c r="I14" s="205"/>
      <c r="J14" s="194"/>
      <c r="K14" s="210"/>
      <c r="L14" s="210"/>
    </row>
    <row r="15" spans="1:12" ht="51" customHeight="1">
      <c r="A15" s="188">
        <f>A14+1</f>
        <v>3</v>
      </c>
      <c r="B15" s="197" t="s">
        <v>384</v>
      </c>
      <c r="C15" s="198" t="s">
        <v>385</v>
      </c>
      <c r="D15" s="191" t="s">
        <v>380</v>
      </c>
      <c r="E15" s="192" t="s">
        <v>386</v>
      </c>
      <c r="F15" s="202" t="s">
        <v>409</v>
      </c>
      <c r="G15" s="192" t="s">
        <v>239</v>
      </c>
      <c r="H15" s="193">
        <v>3</v>
      </c>
      <c r="I15" s="206">
        <v>3</v>
      </c>
      <c r="J15" s="199">
        <v>3</v>
      </c>
      <c r="K15" s="210"/>
      <c r="L15" s="210"/>
    </row>
    <row r="16" spans="1:12" ht="48" customHeight="1" hidden="1">
      <c r="A16" s="188"/>
      <c r="B16" s="195"/>
      <c r="C16" s="198"/>
      <c r="D16" s="191"/>
      <c r="E16" s="192"/>
      <c r="F16" s="192"/>
      <c r="G16" s="192"/>
      <c r="H16" s="193"/>
      <c r="I16" s="205"/>
      <c r="J16" s="194"/>
      <c r="K16" s="210"/>
      <c r="L16" s="210"/>
    </row>
    <row r="17" spans="1:12" ht="18.75">
      <c r="A17" s="188"/>
      <c r="B17" s="343" t="s">
        <v>391</v>
      </c>
      <c r="C17" s="344"/>
      <c r="D17" s="344"/>
      <c r="E17" s="344"/>
      <c r="F17" s="344"/>
      <c r="G17" s="345"/>
      <c r="H17" s="200">
        <f>SUM(H12:H16)</f>
        <v>6.58</v>
      </c>
      <c r="I17" s="207">
        <f>SUM(I12:I16)</f>
        <v>5.612</v>
      </c>
      <c r="J17" s="200">
        <f>SUM(J12:J16)</f>
        <v>5.609999999999999</v>
      </c>
      <c r="K17" s="210"/>
      <c r="L17" s="210"/>
    </row>
    <row r="20" ht="15">
      <c r="H20" s="201"/>
    </row>
  </sheetData>
  <sheetProtection/>
  <mergeCells count="4">
    <mergeCell ref="H2:J2"/>
    <mergeCell ref="F3:J3"/>
    <mergeCell ref="B5:G6"/>
    <mergeCell ref="B17:G1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9"/>
  <sheetViews>
    <sheetView view="pageBreakPreview" zoomScaleSheetLayoutView="100" workbookViewId="0" topLeftCell="A1">
      <selection activeCell="D4" sqref="D4"/>
    </sheetView>
  </sheetViews>
  <sheetFormatPr defaultColWidth="9.00390625" defaultRowHeight="12.75"/>
  <cols>
    <col min="1" max="1" width="4.625" style="7" customWidth="1"/>
    <col min="2" max="2" width="22.125" style="8" customWidth="1"/>
    <col min="3" max="3" width="44.125" style="9" customWidth="1"/>
    <col min="4" max="4" width="9.625" style="10" customWidth="1"/>
    <col min="5" max="5" width="11.125" style="10" customWidth="1"/>
    <col min="6" max="6" width="9.125" style="9" customWidth="1"/>
    <col min="7" max="7" width="14.625" style="9" customWidth="1"/>
    <col min="8" max="16384" width="9.125" style="9" customWidth="1"/>
  </cols>
  <sheetData>
    <row r="1" spans="1:5" s="3" customFormat="1" ht="12.75">
      <c r="A1" s="1"/>
      <c r="B1" s="2"/>
      <c r="D1" s="4"/>
      <c r="E1" s="4" t="s">
        <v>123</v>
      </c>
    </row>
    <row r="2" spans="1:5" s="3" customFormat="1" ht="13.5" customHeight="1">
      <c r="A2" s="1"/>
      <c r="B2" s="2"/>
      <c r="D2" s="5"/>
      <c r="E2" s="5" t="s">
        <v>28</v>
      </c>
    </row>
    <row r="3" spans="1:5" s="3" customFormat="1" ht="12.75">
      <c r="A3" s="1"/>
      <c r="B3" s="6"/>
      <c r="D3" s="5"/>
      <c r="E3" s="5" t="s">
        <v>29</v>
      </c>
    </row>
    <row r="5" spans="1:5" ht="35.25" customHeight="1">
      <c r="A5" s="226" t="s">
        <v>30</v>
      </c>
      <c r="B5" s="226"/>
      <c r="C5" s="226"/>
      <c r="D5" s="226"/>
      <c r="E5" s="226"/>
    </row>
    <row r="6" spans="1:5" s="3" customFormat="1" ht="12.75">
      <c r="A6" s="11"/>
      <c r="B6" s="11"/>
      <c r="C6" s="11"/>
      <c r="D6" s="11"/>
      <c r="E6" s="11"/>
    </row>
    <row r="7" spans="1:5" s="15" customFormat="1" ht="15.75">
      <c r="A7" s="12"/>
      <c r="B7" s="13"/>
      <c r="C7" s="13"/>
      <c r="D7" s="14"/>
      <c r="E7" s="14" t="s">
        <v>0</v>
      </c>
    </row>
    <row r="8" spans="1:5" s="19" customFormat="1" ht="88.5" customHeight="1">
      <c r="A8" s="16" t="s">
        <v>1</v>
      </c>
      <c r="B8" s="17" t="s">
        <v>2</v>
      </c>
      <c r="C8" s="17" t="s">
        <v>3</v>
      </c>
      <c r="D8" s="18" t="s">
        <v>4</v>
      </c>
      <c r="E8" s="18" t="s">
        <v>4</v>
      </c>
    </row>
    <row r="9" spans="1:5" s="23" customFormat="1" ht="12" customHeight="1">
      <c r="A9" s="20"/>
      <c r="B9" s="21" t="s">
        <v>5</v>
      </c>
      <c r="C9" s="21" t="s">
        <v>6</v>
      </c>
      <c r="D9" s="22">
        <v>3</v>
      </c>
      <c r="E9" s="22">
        <v>3</v>
      </c>
    </row>
    <row r="10" spans="1:5" s="26" customFormat="1" ht="31.5">
      <c r="A10" s="27">
        <v>1</v>
      </c>
      <c r="B10" s="28" t="s">
        <v>19</v>
      </c>
      <c r="C10" s="25" t="s">
        <v>7</v>
      </c>
      <c r="D10" s="29">
        <f>D15+D11</f>
        <v>0</v>
      </c>
      <c r="E10" s="29">
        <f>E15+E11</f>
        <v>0</v>
      </c>
    </row>
    <row r="11" spans="1:5" s="26" customFormat="1" ht="15.75">
      <c r="A11" s="27">
        <f aca="true" t="shared" si="0" ref="A11:A18">A10+1</f>
        <v>2</v>
      </c>
      <c r="B11" s="24" t="s">
        <v>20</v>
      </c>
      <c r="C11" s="25" t="s">
        <v>8</v>
      </c>
      <c r="D11" s="29">
        <f aca="true" t="shared" si="1" ref="D11:E13">D12</f>
        <v>-5003.88</v>
      </c>
      <c r="E11" s="29">
        <f t="shared" si="1"/>
        <v>-5149.02</v>
      </c>
    </row>
    <row r="12" spans="1:5" s="26" customFormat="1" ht="31.5">
      <c r="A12" s="27">
        <f t="shared" si="0"/>
        <v>3</v>
      </c>
      <c r="B12" s="24" t="s">
        <v>21</v>
      </c>
      <c r="C12" s="25" t="s">
        <v>9</v>
      </c>
      <c r="D12" s="29">
        <f t="shared" si="1"/>
        <v>-5003.88</v>
      </c>
      <c r="E12" s="29">
        <f t="shared" si="1"/>
        <v>-5149.02</v>
      </c>
    </row>
    <row r="13" spans="1:5" s="26" customFormat="1" ht="31.5">
      <c r="A13" s="27">
        <f t="shared" si="0"/>
        <v>4</v>
      </c>
      <c r="B13" s="24" t="s">
        <v>22</v>
      </c>
      <c r="C13" s="25" t="s">
        <v>10</v>
      </c>
      <c r="D13" s="29">
        <f t="shared" si="1"/>
        <v>-5003.88</v>
      </c>
      <c r="E13" s="29">
        <f t="shared" si="1"/>
        <v>-5149.02</v>
      </c>
    </row>
    <row r="14" spans="1:5" s="26" customFormat="1" ht="31.5">
      <c r="A14" s="27">
        <f t="shared" si="0"/>
        <v>5</v>
      </c>
      <c r="B14" s="24" t="s">
        <v>23</v>
      </c>
      <c r="C14" s="25" t="s">
        <v>15</v>
      </c>
      <c r="D14" s="29">
        <f>-(D15)</f>
        <v>-5003.88</v>
      </c>
      <c r="E14" s="29">
        <f>-(E15)</f>
        <v>-5149.02</v>
      </c>
    </row>
    <row r="15" spans="1:5" s="26" customFormat="1" ht="15.75">
      <c r="A15" s="27">
        <f t="shared" si="0"/>
        <v>6</v>
      </c>
      <c r="B15" s="24" t="s">
        <v>24</v>
      </c>
      <c r="C15" s="25" t="s">
        <v>11</v>
      </c>
      <c r="D15" s="29">
        <f aca="true" t="shared" si="2" ref="D15:E17">D16</f>
        <v>5003.88</v>
      </c>
      <c r="E15" s="29">
        <f t="shared" si="2"/>
        <v>5149.02</v>
      </c>
    </row>
    <row r="16" spans="1:5" s="26" customFormat="1" ht="31.5">
      <c r="A16" s="27">
        <f t="shared" si="0"/>
        <v>7</v>
      </c>
      <c r="B16" s="24" t="s">
        <v>25</v>
      </c>
      <c r="C16" s="25" t="s">
        <v>12</v>
      </c>
      <c r="D16" s="29">
        <f t="shared" si="2"/>
        <v>5003.88</v>
      </c>
      <c r="E16" s="29">
        <f t="shared" si="2"/>
        <v>5149.02</v>
      </c>
    </row>
    <row r="17" spans="1:5" s="26" customFormat="1" ht="31.5">
      <c r="A17" s="27">
        <f t="shared" si="0"/>
        <v>8</v>
      </c>
      <c r="B17" s="24" t="s">
        <v>26</v>
      </c>
      <c r="C17" s="25" t="s">
        <v>13</v>
      </c>
      <c r="D17" s="29">
        <f t="shared" si="2"/>
        <v>5003.88</v>
      </c>
      <c r="E17" s="29">
        <f t="shared" si="2"/>
        <v>5149.02</v>
      </c>
    </row>
    <row r="18" spans="1:5" s="26" customFormat="1" ht="31.5">
      <c r="A18" s="27">
        <f t="shared" si="0"/>
        <v>9</v>
      </c>
      <c r="B18" s="24" t="s">
        <v>27</v>
      </c>
      <c r="C18" s="25" t="s">
        <v>16</v>
      </c>
      <c r="D18" s="29">
        <f>'прил 6 ДОХ 2'!K54</f>
        <v>5003.88</v>
      </c>
      <c r="E18" s="29">
        <f>'прил 6 ДОХ 2'!L54</f>
        <v>5149.02</v>
      </c>
    </row>
    <row r="19" spans="1:5" s="26" customFormat="1" ht="18.75">
      <c r="A19" s="227" t="s">
        <v>14</v>
      </c>
      <c r="B19" s="227"/>
      <c r="C19" s="227"/>
      <c r="D19" s="30">
        <f>D10</f>
        <v>0</v>
      </c>
      <c r="E19" s="30">
        <f>E10</f>
        <v>0</v>
      </c>
    </row>
  </sheetData>
  <sheetProtection/>
  <mergeCells count="2">
    <mergeCell ref="A5:E5"/>
    <mergeCell ref="A19:C19"/>
  </mergeCells>
  <printOptions/>
  <pageMargins left="0.75" right="0.75" top="1" bottom="1" header="0.5" footer="0.5"/>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2">
      <selection activeCell="A34" sqref="A34:I34"/>
    </sheetView>
  </sheetViews>
  <sheetFormatPr defaultColWidth="9.00390625" defaultRowHeight="12.75"/>
  <cols>
    <col min="1" max="1" width="6.375" style="0" customWidth="1"/>
    <col min="4" max="4" width="6.75390625" style="0" customWidth="1"/>
    <col min="5" max="5" width="9.125" style="93" customWidth="1"/>
    <col min="6" max="6" width="8.375" style="93" customWidth="1"/>
    <col min="7" max="7" width="9.125" style="93" customWidth="1"/>
    <col min="8" max="8" width="7.625" style="93" customWidth="1"/>
    <col min="9" max="9" width="24.75390625" style="93" customWidth="1"/>
  </cols>
  <sheetData>
    <row r="1" spans="7:9" ht="12.75" hidden="1">
      <c r="G1" s="231"/>
      <c r="H1" s="232"/>
      <c r="I1" s="232"/>
    </row>
    <row r="2" spans="7:9" ht="12.75">
      <c r="G2" s="233" t="s">
        <v>162</v>
      </c>
      <c r="H2" s="234"/>
      <c r="I2" s="234"/>
    </row>
    <row r="3" spans="7:9" ht="12.75">
      <c r="G3" s="235" t="s">
        <v>207</v>
      </c>
      <c r="H3" s="236"/>
      <c r="I3" s="236"/>
    </row>
    <row r="4" spans="7:9" ht="12.75">
      <c r="G4" s="237" t="s">
        <v>401</v>
      </c>
      <c r="H4" s="238"/>
      <c r="I4" s="238"/>
    </row>
    <row r="5" spans="7:9" ht="12.75" hidden="1">
      <c r="G5" s="94"/>
      <c r="H5" s="95"/>
      <c r="I5" s="95"/>
    </row>
    <row r="6" ht="12.75" hidden="1"/>
    <row r="7" spans="2:9" ht="19.5" customHeight="1">
      <c r="B7" s="228" t="s">
        <v>132</v>
      </c>
      <c r="C7" s="229"/>
      <c r="D7" s="229"/>
      <c r="E7" s="229"/>
      <c r="F7" s="229"/>
      <c r="G7" s="229"/>
      <c r="H7" s="229"/>
      <c r="I7" s="230"/>
    </row>
    <row r="8" spans="2:8" ht="14.25" customHeight="1">
      <c r="B8" s="228" t="s">
        <v>406</v>
      </c>
      <c r="C8" s="229"/>
      <c r="D8" s="229"/>
      <c r="E8" s="229"/>
      <c r="F8" s="229"/>
      <c r="G8" s="229"/>
      <c r="H8" s="229"/>
    </row>
    <row r="9" ht="12.75" hidden="1"/>
    <row r="10" spans="8:9" ht="12.75" hidden="1">
      <c r="H10" s="244"/>
      <c r="I10" s="232"/>
    </row>
    <row r="11" ht="12.75" hidden="1"/>
    <row r="12" spans="1:9" ht="30" customHeight="1">
      <c r="A12" s="245" t="s">
        <v>133</v>
      </c>
      <c r="B12" s="246"/>
      <c r="C12" s="246"/>
      <c r="D12" s="247"/>
      <c r="E12" s="245" t="s">
        <v>134</v>
      </c>
      <c r="F12" s="248"/>
      <c r="G12" s="248"/>
      <c r="H12" s="248"/>
      <c r="I12" s="249"/>
    </row>
    <row r="13" spans="1:9" ht="13.5" thickBot="1">
      <c r="A13" s="96">
        <v>1</v>
      </c>
      <c r="B13" s="250">
        <v>2</v>
      </c>
      <c r="C13" s="251"/>
      <c r="D13" s="252"/>
      <c r="E13" s="253">
        <v>3</v>
      </c>
      <c r="F13" s="254"/>
      <c r="G13" s="254"/>
      <c r="H13" s="254"/>
      <c r="I13" s="255"/>
    </row>
    <row r="14" spans="1:9" ht="13.5" thickBot="1">
      <c r="A14" s="256" t="s">
        <v>135</v>
      </c>
      <c r="B14" s="256"/>
      <c r="C14" s="256"/>
      <c r="D14" s="256"/>
      <c r="E14" s="256"/>
      <c r="F14" s="256"/>
      <c r="G14" s="256"/>
      <c r="H14" s="256"/>
      <c r="I14" s="256"/>
    </row>
    <row r="15" spans="1:9" ht="49.5" customHeight="1">
      <c r="A15" s="97" t="s">
        <v>81</v>
      </c>
      <c r="B15" s="257" t="s">
        <v>136</v>
      </c>
      <c r="C15" s="258"/>
      <c r="D15" s="258"/>
      <c r="E15" s="259" t="s">
        <v>137</v>
      </c>
      <c r="F15" s="260"/>
      <c r="G15" s="260"/>
      <c r="H15" s="260"/>
      <c r="I15" s="261"/>
    </row>
    <row r="16" spans="1:9" ht="49.5" customHeight="1">
      <c r="A16" s="97" t="s">
        <v>81</v>
      </c>
      <c r="B16" s="257" t="s">
        <v>138</v>
      </c>
      <c r="C16" s="258"/>
      <c r="D16" s="258"/>
      <c r="E16" s="259" t="s">
        <v>137</v>
      </c>
      <c r="F16" s="260"/>
      <c r="G16" s="260"/>
      <c r="H16" s="260"/>
      <c r="I16" s="261"/>
    </row>
    <row r="17" spans="1:9" ht="33.75" customHeight="1">
      <c r="A17" s="98" t="s">
        <v>81</v>
      </c>
      <c r="B17" s="239" t="s">
        <v>139</v>
      </c>
      <c r="C17" s="240"/>
      <c r="D17" s="240"/>
      <c r="E17" s="241" t="s">
        <v>140</v>
      </c>
      <c r="F17" s="242"/>
      <c r="G17" s="242"/>
      <c r="H17" s="242"/>
      <c r="I17" s="243"/>
    </row>
    <row r="18" spans="1:9" s="99" customFormat="1" ht="23.25" customHeight="1">
      <c r="A18" s="98" t="s">
        <v>81</v>
      </c>
      <c r="B18" s="239" t="s">
        <v>141</v>
      </c>
      <c r="C18" s="240"/>
      <c r="D18" s="240"/>
      <c r="E18" s="241" t="s">
        <v>142</v>
      </c>
      <c r="F18" s="242"/>
      <c r="G18" s="242"/>
      <c r="H18" s="242"/>
      <c r="I18" s="243"/>
    </row>
    <row r="19" spans="1:9" ht="24.75" customHeight="1">
      <c r="A19" s="98" t="s">
        <v>81</v>
      </c>
      <c r="B19" s="239" t="s">
        <v>143</v>
      </c>
      <c r="C19" s="240"/>
      <c r="D19" s="240"/>
      <c r="E19" s="241" t="s">
        <v>144</v>
      </c>
      <c r="F19" s="242"/>
      <c r="G19" s="242"/>
      <c r="H19" s="242"/>
      <c r="I19" s="243"/>
    </row>
    <row r="20" spans="1:9" ht="33.75" customHeight="1">
      <c r="A20" s="98" t="s">
        <v>81</v>
      </c>
      <c r="B20" s="265" t="s">
        <v>145</v>
      </c>
      <c r="C20" s="266"/>
      <c r="D20" s="267"/>
      <c r="E20" s="262" t="s">
        <v>146</v>
      </c>
      <c r="F20" s="263"/>
      <c r="G20" s="263"/>
      <c r="H20" s="263"/>
      <c r="I20" s="264"/>
    </row>
    <row r="21" spans="1:9" ht="26.25" customHeight="1">
      <c r="A21" s="98" t="s">
        <v>81</v>
      </c>
      <c r="B21" s="239" t="s">
        <v>147</v>
      </c>
      <c r="C21" s="240"/>
      <c r="D21" s="240"/>
      <c r="E21" s="262" t="s">
        <v>148</v>
      </c>
      <c r="F21" s="263"/>
      <c r="G21" s="263"/>
      <c r="H21" s="263"/>
      <c r="I21" s="264"/>
    </row>
    <row r="22" spans="1:9" ht="45.75" customHeight="1">
      <c r="A22" s="98" t="s">
        <v>81</v>
      </c>
      <c r="B22" s="239" t="s">
        <v>149</v>
      </c>
      <c r="C22" s="240"/>
      <c r="D22" s="240"/>
      <c r="E22" s="262" t="s">
        <v>150</v>
      </c>
      <c r="F22" s="263"/>
      <c r="G22" s="263"/>
      <c r="H22" s="263"/>
      <c r="I22" s="264"/>
    </row>
    <row r="23" spans="1:9" ht="30" customHeight="1">
      <c r="A23" s="98" t="s">
        <v>81</v>
      </c>
      <c r="B23" s="239" t="s">
        <v>151</v>
      </c>
      <c r="C23" s="240"/>
      <c r="D23" s="240"/>
      <c r="E23" s="262" t="s">
        <v>121</v>
      </c>
      <c r="F23" s="263"/>
      <c r="G23" s="263"/>
      <c r="H23" s="263"/>
      <c r="I23" s="264"/>
    </row>
    <row r="24" spans="1:9" ht="29.25" customHeight="1">
      <c r="A24" s="98" t="s">
        <v>81</v>
      </c>
      <c r="B24" s="239" t="s">
        <v>152</v>
      </c>
      <c r="C24" s="240"/>
      <c r="D24" s="240"/>
      <c r="E24" s="262" t="s">
        <v>153</v>
      </c>
      <c r="F24" s="263"/>
      <c r="G24" s="263"/>
      <c r="H24" s="263"/>
      <c r="I24" s="264"/>
    </row>
    <row r="25" spans="1:9" ht="21.75" customHeight="1">
      <c r="A25" s="98" t="s">
        <v>81</v>
      </c>
      <c r="B25" s="239" t="s">
        <v>154</v>
      </c>
      <c r="C25" s="240"/>
      <c r="D25" s="240"/>
      <c r="E25" s="262" t="s">
        <v>131</v>
      </c>
      <c r="F25" s="263"/>
      <c r="G25" s="263"/>
      <c r="H25" s="263"/>
      <c r="I25" s="264"/>
    </row>
    <row r="26" spans="1:9" ht="21.75" customHeight="1" thickBot="1">
      <c r="A26" s="98" t="s">
        <v>81</v>
      </c>
      <c r="B26" s="239" t="s">
        <v>155</v>
      </c>
      <c r="C26" s="240"/>
      <c r="D26" s="240"/>
      <c r="E26" s="241" t="s">
        <v>156</v>
      </c>
      <c r="F26" s="242"/>
      <c r="G26" s="242"/>
      <c r="H26" s="242"/>
      <c r="I26" s="243"/>
    </row>
    <row r="27" spans="1:9" ht="13.5" thickBot="1">
      <c r="A27" s="256" t="s">
        <v>157</v>
      </c>
      <c r="B27" s="256"/>
      <c r="C27" s="256"/>
      <c r="D27" s="256"/>
      <c r="E27" s="256"/>
      <c r="F27" s="256"/>
      <c r="G27" s="256"/>
      <c r="H27" s="256"/>
      <c r="I27" s="256"/>
    </row>
    <row r="28" spans="1:9" ht="20.25" customHeight="1">
      <c r="A28" s="98" t="s">
        <v>158</v>
      </c>
      <c r="B28" s="239" t="s">
        <v>141</v>
      </c>
      <c r="C28" s="240"/>
      <c r="D28" s="240"/>
      <c r="E28" s="241" t="s">
        <v>142</v>
      </c>
      <c r="F28" s="242"/>
      <c r="G28" s="242"/>
      <c r="H28" s="242"/>
      <c r="I28" s="243"/>
    </row>
    <row r="29" spans="1:9" ht="61.5" customHeight="1" thickBot="1">
      <c r="A29" s="100" t="s">
        <v>158</v>
      </c>
      <c r="B29" s="268" t="s">
        <v>159</v>
      </c>
      <c r="C29" s="269"/>
      <c r="D29" s="269"/>
      <c r="E29" s="270" t="s">
        <v>160</v>
      </c>
      <c r="F29" s="271"/>
      <c r="G29" s="271"/>
      <c r="H29" s="271"/>
      <c r="I29" s="272"/>
    </row>
    <row r="30" spans="1:9" ht="58.5" customHeight="1" hidden="1">
      <c r="A30" s="101" t="s">
        <v>158</v>
      </c>
      <c r="B30" s="275" t="s">
        <v>159</v>
      </c>
      <c r="C30" s="276"/>
      <c r="D30" s="276"/>
      <c r="E30" s="241" t="s">
        <v>160</v>
      </c>
      <c r="F30" s="242"/>
      <c r="G30" s="242"/>
      <c r="H30" s="242"/>
      <c r="I30" s="242"/>
    </row>
    <row r="31" spans="1:9" ht="21.75" customHeight="1" hidden="1">
      <c r="A31" s="101" t="s">
        <v>158</v>
      </c>
      <c r="B31" s="275" t="s">
        <v>141</v>
      </c>
      <c r="C31" s="276"/>
      <c r="D31" s="276"/>
      <c r="E31" s="277" t="s">
        <v>142</v>
      </c>
      <c r="F31" s="278"/>
      <c r="G31" s="278"/>
      <c r="H31" s="278"/>
      <c r="I31" s="278"/>
    </row>
    <row r="32" spans="1:9" ht="50.25" customHeight="1">
      <c r="A32" s="279" t="s">
        <v>161</v>
      </c>
      <c r="B32" s="280"/>
      <c r="C32" s="280"/>
      <c r="D32" s="280"/>
      <c r="E32" s="280"/>
      <c r="F32" s="280"/>
      <c r="G32" s="280"/>
      <c r="H32" s="280"/>
      <c r="I32" s="281"/>
    </row>
    <row r="33" spans="1:9" ht="15.75">
      <c r="A33" s="273"/>
      <c r="B33" s="273"/>
      <c r="C33" s="273"/>
      <c r="D33" s="273"/>
      <c r="E33" s="273"/>
      <c r="F33" s="273"/>
      <c r="G33" s="273"/>
      <c r="H33" s="273"/>
      <c r="I33" s="274"/>
    </row>
    <row r="34" spans="1:9" ht="21.75" customHeight="1">
      <c r="A34" s="279"/>
      <c r="B34" s="279"/>
      <c r="C34" s="279"/>
      <c r="D34" s="279"/>
      <c r="E34" s="279"/>
      <c r="F34" s="279"/>
      <c r="G34" s="279"/>
      <c r="H34" s="279"/>
      <c r="I34" s="282"/>
    </row>
    <row r="35" spans="1:9" ht="15.75">
      <c r="A35" s="273"/>
      <c r="B35" s="273"/>
      <c r="C35" s="273"/>
      <c r="D35" s="273"/>
      <c r="E35" s="273"/>
      <c r="F35" s="273"/>
      <c r="G35" s="273"/>
      <c r="H35" s="273"/>
      <c r="I35" s="274"/>
    </row>
    <row r="36" spans="1:9" ht="15.75">
      <c r="A36" s="273"/>
      <c r="B36" s="273"/>
      <c r="C36" s="273"/>
      <c r="D36" s="273"/>
      <c r="E36" s="273"/>
      <c r="F36" s="273"/>
      <c r="G36" s="273"/>
      <c r="H36" s="273"/>
      <c r="I36" s="274"/>
    </row>
    <row r="37" spans="1:9" ht="15.75">
      <c r="A37" s="273"/>
      <c r="B37" s="273"/>
      <c r="C37" s="273"/>
      <c r="D37" s="273"/>
      <c r="E37" s="273"/>
      <c r="F37" s="273"/>
      <c r="G37" s="273"/>
      <c r="H37" s="273"/>
      <c r="I37" s="274"/>
    </row>
  </sheetData>
  <sheetProtection/>
  <mergeCells count="51">
    <mergeCell ref="A37:I37"/>
    <mergeCell ref="B31:D31"/>
    <mergeCell ref="E31:I31"/>
    <mergeCell ref="A32:I32"/>
    <mergeCell ref="A33:I33"/>
    <mergeCell ref="A34:I34"/>
    <mergeCell ref="A35:I35"/>
    <mergeCell ref="B26:D26"/>
    <mergeCell ref="E26:I26"/>
    <mergeCell ref="E28:I28"/>
    <mergeCell ref="B29:D29"/>
    <mergeCell ref="E29:I29"/>
    <mergeCell ref="A36:I36"/>
    <mergeCell ref="B30:D30"/>
    <mergeCell ref="E30:I30"/>
    <mergeCell ref="A27:I27"/>
    <mergeCell ref="B28:D28"/>
    <mergeCell ref="B21:D21"/>
    <mergeCell ref="E21:I21"/>
    <mergeCell ref="B22:D22"/>
    <mergeCell ref="E22:I22"/>
    <mergeCell ref="B24:D24"/>
    <mergeCell ref="E24:I24"/>
    <mergeCell ref="B25:D25"/>
    <mergeCell ref="E25:I25"/>
    <mergeCell ref="B16:D16"/>
    <mergeCell ref="E16:I16"/>
    <mergeCell ref="B23:D23"/>
    <mergeCell ref="E23:I23"/>
    <mergeCell ref="B18:D18"/>
    <mergeCell ref="E18:I18"/>
    <mergeCell ref="B19:D19"/>
    <mergeCell ref="E19:I19"/>
    <mergeCell ref="B20:D20"/>
    <mergeCell ref="E20:I20"/>
    <mergeCell ref="B17:D17"/>
    <mergeCell ref="E17:I17"/>
    <mergeCell ref="H10:I10"/>
    <mergeCell ref="A12:D12"/>
    <mergeCell ref="E12:I12"/>
    <mergeCell ref="B13:D13"/>
    <mergeCell ref="E13:I13"/>
    <mergeCell ref="A14:I14"/>
    <mergeCell ref="B15:D15"/>
    <mergeCell ref="E15:I15"/>
    <mergeCell ref="B7:I7"/>
    <mergeCell ref="B8:H8"/>
    <mergeCell ref="G1:I1"/>
    <mergeCell ref="G2:I2"/>
    <mergeCell ref="G3:I3"/>
    <mergeCell ref="G4:I4"/>
  </mergeCells>
  <printOptions/>
  <pageMargins left="0.75" right="0.75" top="1" bottom="1" header="0.5" footer="0.5"/>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I22"/>
  <sheetViews>
    <sheetView view="pageBreakPreview" zoomScale="60" zoomScalePageLayoutView="0" workbookViewId="0" topLeftCell="A1">
      <selection activeCell="G2" sqref="G2:I2"/>
    </sheetView>
  </sheetViews>
  <sheetFormatPr defaultColWidth="9.00390625" defaultRowHeight="12.75"/>
  <cols>
    <col min="1" max="1" width="8.875" style="0" customWidth="1"/>
    <col min="4" max="4" width="12.00390625" style="0" customWidth="1"/>
    <col min="7" max="7" width="9.00390625" style="0" customWidth="1"/>
    <col min="8" max="8" width="7.625" style="0" customWidth="1"/>
    <col min="9" max="9" width="10.375" style="0" customWidth="1"/>
  </cols>
  <sheetData>
    <row r="1" spans="7:9" ht="12.75">
      <c r="G1" s="237"/>
      <c r="H1" s="284"/>
      <c r="I1" s="284"/>
    </row>
    <row r="2" spans="7:9" ht="12.75">
      <c r="G2" s="233" t="s">
        <v>395</v>
      </c>
      <c r="H2" s="234"/>
      <c r="I2" s="234"/>
    </row>
    <row r="3" spans="7:9" ht="12.75">
      <c r="G3" s="235" t="s">
        <v>207</v>
      </c>
      <c r="H3" s="299"/>
      <c r="I3" s="299"/>
    </row>
    <row r="4" spans="7:9" ht="12.75" customHeight="1">
      <c r="G4" s="231" t="s">
        <v>401</v>
      </c>
      <c r="H4" s="232"/>
      <c r="I4" s="232"/>
    </row>
    <row r="5" spans="7:9" ht="12.75">
      <c r="G5" s="102"/>
      <c r="H5" s="103"/>
      <c r="I5" s="103"/>
    </row>
    <row r="7" spans="2:8" ht="39" customHeight="1">
      <c r="B7" s="228" t="s">
        <v>163</v>
      </c>
      <c r="C7" s="229"/>
      <c r="D7" s="229"/>
      <c r="E7" s="229"/>
      <c r="F7" s="229"/>
      <c r="G7" s="229"/>
      <c r="H7" s="229"/>
    </row>
    <row r="8" spans="2:8" ht="21.75" customHeight="1">
      <c r="B8" s="228" t="s">
        <v>406</v>
      </c>
      <c r="C8" s="229"/>
      <c r="D8" s="229"/>
      <c r="E8" s="229"/>
      <c r="F8" s="229"/>
      <c r="G8" s="229"/>
      <c r="H8" s="229"/>
    </row>
    <row r="10" spans="8:9" ht="12.75">
      <c r="H10" s="283"/>
      <c r="I10" s="284"/>
    </row>
    <row r="12" spans="1:9" ht="72" customHeight="1">
      <c r="A12" s="245" t="s">
        <v>133</v>
      </c>
      <c r="B12" s="246"/>
      <c r="C12" s="246"/>
      <c r="D12" s="247"/>
      <c r="E12" s="245" t="s">
        <v>134</v>
      </c>
      <c r="F12" s="248"/>
      <c r="G12" s="248"/>
      <c r="H12" s="248"/>
      <c r="I12" s="300"/>
    </row>
    <row r="13" spans="1:9" ht="13.5" thickBot="1">
      <c r="A13" s="250">
        <v>1</v>
      </c>
      <c r="B13" s="301"/>
      <c r="C13" s="301"/>
      <c r="D13" s="302"/>
      <c r="E13" s="253">
        <v>2</v>
      </c>
      <c r="F13" s="254"/>
      <c r="G13" s="254"/>
      <c r="H13" s="254"/>
      <c r="I13" s="303"/>
    </row>
    <row r="14" spans="1:9" ht="39.75" customHeight="1">
      <c r="A14" s="293" t="s">
        <v>23</v>
      </c>
      <c r="B14" s="294"/>
      <c r="C14" s="294"/>
      <c r="D14" s="295"/>
      <c r="E14" s="296" t="s">
        <v>164</v>
      </c>
      <c r="F14" s="297"/>
      <c r="G14" s="297"/>
      <c r="H14" s="297"/>
      <c r="I14" s="298"/>
    </row>
    <row r="15" spans="1:9" ht="41.25" customHeight="1">
      <c r="A15" s="304" t="s">
        <v>27</v>
      </c>
      <c r="B15" s="305"/>
      <c r="C15" s="305"/>
      <c r="D15" s="300"/>
      <c r="E15" s="285" t="s">
        <v>165</v>
      </c>
      <c r="F15" s="286"/>
      <c r="G15" s="286"/>
      <c r="H15" s="286"/>
      <c r="I15" s="287"/>
    </row>
    <row r="16" spans="1:9" ht="32.25" customHeight="1">
      <c r="A16" s="104"/>
      <c r="B16" s="288"/>
      <c r="C16" s="289"/>
      <c r="D16" s="289"/>
      <c r="E16" s="290"/>
      <c r="F16" s="291"/>
      <c r="G16" s="291"/>
      <c r="H16" s="291"/>
      <c r="I16" s="292"/>
    </row>
    <row r="17" spans="1:9" ht="15.75">
      <c r="A17" s="273"/>
      <c r="B17" s="273"/>
      <c r="C17" s="273"/>
      <c r="D17" s="273"/>
      <c r="E17" s="273"/>
      <c r="F17" s="273"/>
      <c r="G17" s="273"/>
      <c r="H17" s="273"/>
      <c r="I17" s="274"/>
    </row>
    <row r="18" spans="1:9" ht="15.75">
      <c r="A18" s="273"/>
      <c r="B18" s="273"/>
      <c r="C18" s="273"/>
      <c r="D18" s="273"/>
      <c r="E18" s="273"/>
      <c r="F18" s="273"/>
      <c r="G18" s="273"/>
      <c r="H18" s="273"/>
      <c r="I18" s="274"/>
    </row>
    <row r="19" spans="1:9" ht="62.25" customHeight="1">
      <c r="A19" s="279"/>
      <c r="B19" s="279"/>
      <c r="C19" s="279"/>
      <c r="D19" s="279"/>
      <c r="E19" s="279"/>
      <c r="F19" s="279"/>
      <c r="G19" s="279"/>
      <c r="H19" s="279"/>
      <c r="I19" s="282"/>
    </row>
    <row r="20" spans="1:9" ht="15.75">
      <c r="A20" s="273"/>
      <c r="B20" s="273"/>
      <c r="C20" s="273"/>
      <c r="D20" s="273"/>
      <c r="E20" s="273"/>
      <c r="F20" s="273"/>
      <c r="G20" s="273"/>
      <c r="H20" s="273"/>
      <c r="I20" s="274"/>
    </row>
    <row r="21" spans="1:9" ht="15.75">
      <c r="A21" s="273"/>
      <c r="B21" s="273"/>
      <c r="C21" s="273"/>
      <c r="D21" s="273"/>
      <c r="E21" s="273"/>
      <c r="F21" s="273"/>
      <c r="G21" s="273"/>
      <c r="H21" s="273"/>
      <c r="I21" s="274"/>
    </row>
    <row r="22" spans="1:9" ht="15.75">
      <c r="A22" s="273"/>
      <c r="B22" s="273"/>
      <c r="C22" s="273"/>
      <c r="D22" s="273"/>
      <c r="E22" s="273"/>
      <c r="F22" s="273"/>
      <c r="G22" s="273"/>
      <c r="H22" s="273"/>
      <c r="I22" s="274"/>
    </row>
  </sheetData>
  <sheetProtection/>
  <mergeCells count="23">
    <mergeCell ref="E13:I13"/>
    <mergeCell ref="A21:I21"/>
    <mergeCell ref="A15:D15"/>
    <mergeCell ref="G1:I1"/>
    <mergeCell ref="G2:I2"/>
    <mergeCell ref="G3:I3"/>
    <mergeCell ref="G4:I4"/>
    <mergeCell ref="B7:H7"/>
    <mergeCell ref="A22:I22"/>
    <mergeCell ref="A17:I17"/>
    <mergeCell ref="A18:I18"/>
    <mergeCell ref="A19:I19"/>
    <mergeCell ref="A20:I20"/>
    <mergeCell ref="B8:H8"/>
    <mergeCell ref="H10:I10"/>
    <mergeCell ref="A12:D12"/>
    <mergeCell ref="E15:I15"/>
    <mergeCell ref="B16:D16"/>
    <mergeCell ref="E16:I16"/>
    <mergeCell ref="A14:D14"/>
    <mergeCell ref="E14:I14"/>
    <mergeCell ref="E12:I12"/>
    <mergeCell ref="A13:D1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86"/>
  <sheetViews>
    <sheetView view="pageBreakPreview" zoomScale="60" zoomScalePageLayoutView="0" workbookViewId="0" topLeftCell="A20">
      <selection activeCell="K2" sqref="K2"/>
    </sheetView>
  </sheetViews>
  <sheetFormatPr defaultColWidth="9.00390625" defaultRowHeight="12.75"/>
  <cols>
    <col min="1" max="1" width="3.25390625" style="31" customWidth="1"/>
    <col min="2" max="2" width="3.625" style="31" customWidth="1"/>
    <col min="3" max="3" width="2.125" style="31" customWidth="1"/>
    <col min="4" max="4" width="2.75390625" style="31" customWidth="1"/>
    <col min="5" max="5" width="3.00390625" style="31" customWidth="1"/>
    <col min="6" max="6" width="3.75390625" style="31" customWidth="1"/>
    <col min="7" max="7" width="2.625" style="31" customWidth="1"/>
    <col min="8" max="8" width="4.625" style="31" customWidth="1"/>
    <col min="9" max="9" width="5.875" style="31" customWidth="1"/>
    <col min="10" max="10" width="87.375" style="84" customWidth="1"/>
    <col min="11" max="11" width="10.125" style="33" customWidth="1"/>
    <col min="12" max="12" width="8.875" style="32" customWidth="1"/>
    <col min="13" max="13" width="8.375" style="32" customWidth="1"/>
    <col min="14" max="16384" width="9.125" style="33" customWidth="1"/>
  </cols>
  <sheetData>
    <row r="1" spans="10:11" ht="13.5" customHeight="1">
      <c r="J1" s="306" t="s">
        <v>31</v>
      </c>
      <c r="K1" s="306"/>
    </row>
    <row r="2" spans="10:11" ht="13.5" customHeight="1">
      <c r="J2" s="5"/>
      <c r="K2" s="5" t="s">
        <v>207</v>
      </c>
    </row>
    <row r="3" spans="10:11" ht="13.5" customHeight="1">
      <c r="J3" s="5"/>
      <c r="K3" s="5" t="s">
        <v>29</v>
      </c>
    </row>
    <row r="4" spans="10:11" ht="13.5" customHeight="1">
      <c r="J4" s="34"/>
      <c r="K4" s="34"/>
    </row>
    <row r="5" spans="10:11" ht="12.75">
      <c r="J5" s="34"/>
      <c r="K5" s="34"/>
    </row>
    <row r="6" spans="1:11" ht="18.75">
      <c r="A6" s="307" t="s">
        <v>32</v>
      </c>
      <c r="B6" s="307"/>
      <c r="C6" s="307"/>
      <c r="D6" s="307"/>
      <c r="E6" s="307"/>
      <c r="F6" s="307"/>
      <c r="G6" s="307"/>
      <c r="H6" s="307"/>
      <c r="I6" s="307"/>
      <c r="J6" s="307"/>
      <c r="K6" s="307"/>
    </row>
    <row r="7" spans="1:13" s="37" customFormat="1" ht="12" thickBot="1">
      <c r="A7" s="35"/>
      <c r="B7" s="35"/>
      <c r="C7" s="35"/>
      <c r="D7" s="35"/>
      <c r="E7" s="35"/>
      <c r="F7" s="35"/>
      <c r="G7" s="35"/>
      <c r="H7" s="35"/>
      <c r="I7" s="35"/>
      <c r="J7" s="308" t="s">
        <v>33</v>
      </c>
      <c r="K7" s="308"/>
      <c r="L7" s="36"/>
      <c r="M7" s="36"/>
    </row>
    <row r="8" spans="1:11" ht="10.5" customHeight="1">
      <c r="A8" s="309" t="s">
        <v>34</v>
      </c>
      <c r="B8" s="310"/>
      <c r="C8" s="310"/>
      <c r="D8" s="310"/>
      <c r="E8" s="310"/>
      <c r="F8" s="310"/>
      <c r="G8" s="310"/>
      <c r="H8" s="310"/>
      <c r="I8" s="310"/>
      <c r="J8" s="311" t="s">
        <v>35</v>
      </c>
      <c r="K8" s="313" t="s">
        <v>36</v>
      </c>
    </row>
    <row r="9" spans="1:11" ht="120" customHeight="1">
      <c r="A9" s="38" t="s">
        <v>1</v>
      </c>
      <c r="B9" s="39" t="s">
        <v>37</v>
      </c>
      <c r="C9" s="39" t="s">
        <v>38</v>
      </c>
      <c r="D9" s="39" t="s">
        <v>39</v>
      </c>
      <c r="E9" s="39" t="s">
        <v>40</v>
      </c>
      <c r="F9" s="39" t="s">
        <v>41</v>
      </c>
      <c r="G9" s="39" t="s">
        <v>42</v>
      </c>
      <c r="H9" s="39" t="s">
        <v>43</v>
      </c>
      <c r="I9" s="39" t="s">
        <v>44</v>
      </c>
      <c r="J9" s="312"/>
      <c r="K9" s="314"/>
    </row>
    <row r="10" spans="1:13" s="44" customFormat="1" ht="11.25" customHeight="1">
      <c r="A10" s="38"/>
      <c r="B10" s="40" t="s">
        <v>5</v>
      </c>
      <c r="C10" s="40" t="s">
        <v>6</v>
      </c>
      <c r="D10" s="40" t="s">
        <v>45</v>
      </c>
      <c r="E10" s="40" t="s">
        <v>46</v>
      </c>
      <c r="F10" s="40" t="s">
        <v>47</v>
      </c>
      <c r="G10" s="40" t="s">
        <v>48</v>
      </c>
      <c r="H10" s="40" t="s">
        <v>49</v>
      </c>
      <c r="I10" s="40" t="s">
        <v>50</v>
      </c>
      <c r="J10" s="41" t="s">
        <v>51</v>
      </c>
      <c r="K10" s="42" t="s">
        <v>52</v>
      </c>
      <c r="L10" s="43"/>
      <c r="M10" s="43"/>
    </row>
    <row r="11" spans="1:13" s="50" customFormat="1" ht="12.75">
      <c r="A11" s="45" t="s">
        <v>5</v>
      </c>
      <c r="B11" s="46" t="s">
        <v>53</v>
      </c>
      <c r="C11" s="46" t="s">
        <v>5</v>
      </c>
      <c r="D11" s="46" t="s">
        <v>54</v>
      </c>
      <c r="E11" s="46" t="s">
        <v>54</v>
      </c>
      <c r="F11" s="46" t="s">
        <v>53</v>
      </c>
      <c r="G11" s="46" t="s">
        <v>54</v>
      </c>
      <c r="H11" s="46" t="s">
        <v>55</v>
      </c>
      <c r="I11" s="46" t="s">
        <v>53</v>
      </c>
      <c r="J11" s="47" t="s">
        <v>56</v>
      </c>
      <c r="K11" s="48">
        <f>K12+K25+K28+K33+K17+K20</f>
        <v>495.97999999999996</v>
      </c>
      <c r="L11" s="49"/>
      <c r="M11" s="49"/>
    </row>
    <row r="12" spans="1:13" s="52" customFormat="1" ht="12.75">
      <c r="A12" s="45">
        <f aca="true" t="shared" si="0" ref="A12:A50">A11+1</f>
        <v>2</v>
      </c>
      <c r="B12" s="46" t="s">
        <v>57</v>
      </c>
      <c r="C12" s="46" t="s">
        <v>5</v>
      </c>
      <c r="D12" s="46" t="s">
        <v>58</v>
      </c>
      <c r="E12" s="46" t="s">
        <v>54</v>
      </c>
      <c r="F12" s="46" t="s">
        <v>53</v>
      </c>
      <c r="G12" s="46" t="s">
        <v>54</v>
      </c>
      <c r="H12" s="46" t="s">
        <v>55</v>
      </c>
      <c r="I12" s="46" t="s">
        <v>53</v>
      </c>
      <c r="J12" s="47" t="s">
        <v>59</v>
      </c>
      <c r="K12" s="51">
        <f>K13</f>
        <v>209.93</v>
      </c>
      <c r="L12" s="43"/>
      <c r="M12" s="43"/>
    </row>
    <row r="13" spans="1:13" s="52" customFormat="1" ht="12.75">
      <c r="A13" s="53">
        <f t="shared" si="0"/>
        <v>3</v>
      </c>
      <c r="B13" s="54" t="s">
        <v>57</v>
      </c>
      <c r="C13" s="54" t="s">
        <v>5</v>
      </c>
      <c r="D13" s="54" t="s">
        <v>58</v>
      </c>
      <c r="E13" s="54" t="s">
        <v>60</v>
      </c>
      <c r="F13" s="54" t="s">
        <v>53</v>
      </c>
      <c r="G13" s="54" t="s">
        <v>58</v>
      </c>
      <c r="H13" s="54" t="s">
        <v>55</v>
      </c>
      <c r="I13" s="54" t="s">
        <v>53</v>
      </c>
      <c r="J13" s="55" t="s">
        <v>61</v>
      </c>
      <c r="K13" s="51">
        <f>K14+K15+K16</f>
        <v>209.93</v>
      </c>
      <c r="L13" s="43"/>
      <c r="M13" s="43"/>
    </row>
    <row r="14" spans="1:13" ht="39.75" customHeight="1">
      <c r="A14" s="45" t="s">
        <v>46</v>
      </c>
      <c r="B14" s="54" t="s">
        <v>57</v>
      </c>
      <c r="C14" s="54" t="s">
        <v>5</v>
      </c>
      <c r="D14" s="54" t="s">
        <v>58</v>
      </c>
      <c r="E14" s="54" t="s">
        <v>60</v>
      </c>
      <c r="F14" s="54" t="s">
        <v>62</v>
      </c>
      <c r="G14" s="54" t="s">
        <v>58</v>
      </c>
      <c r="H14" s="54" t="s">
        <v>55</v>
      </c>
      <c r="I14" s="54" t="s">
        <v>63</v>
      </c>
      <c r="J14" s="55" t="s">
        <v>64</v>
      </c>
      <c r="K14" s="51">
        <v>209</v>
      </c>
      <c r="M14" s="43"/>
    </row>
    <row r="15" spans="1:13" s="52" customFormat="1" ht="52.5" customHeight="1">
      <c r="A15" s="45" t="s">
        <v>47</v>
      </c>
      <c r="B15" s="54" t="s">
        <v>57</v>
      </c>
      <c r="C15" s="54" t="s">
        <v>5</v>
      </c>
      <c r="D15" s="54" t="s">
        <v>58</v>
      </c>
      <c r="E15" s="54" t="s">
        <v>60</v>
      </c>
      <c r="F15" s="54" t="s">
        <v>65</v>
      </c>
      <c r="G15" s="54" t="s">
        <v>58</v>
      </c>
      <c r="H15" s="54" t="s">
        <v>55</v>
      </c>
      <c r="I15" s="54" t="s">
        <v>63</v>
      </c>
      <c r="J15" s="55" t="s">
        <v>66</v>
      </c>
      <c r="K15" s="51">
        <v>0.03</v>
      </c>
      <c r="L15" s="43"/>
      <c r="M15" s="43"/>
    </row>
    <row r="16" spans="1:13" ht="39.75" customHeight="1" thickBot="1">
      <c r="A16" s="45" t="s">
        <v>48</v>
      </c>
      <c r="B16" s="54" t="s">
        <v>57</v>
      </c>
      <c r="C16" s="54" t="s">
        <v>5</v>
      </c>
      <c r="D16" s="54" t="s">
        <v>58</v>
      </c>
      <c r="E16" s="54" t="s">
        <v>60</v>
      </c>
      <c r="F16" s="54" t="s">
        <v>67</v>
      </c>
      <c r="G16" s="54" t="s">
        <v>58</v>
      </c>
      <c r="H16" s="54" t="s">
        <v>55</v>
      </c>
      <c r="I16" s="54" t="s">
        <v>63</v>
      </c>
      <c r="J16" s="55" t="s">
        <v>68</v>
      </c>
      <c r="K16" s="51">
        <v>0.9</v>
      </c>
      <c r="M16" s="43"/>
    </row>
    <row r="17" spans="1:13" ht="12.75" customHeight="1" thickBot="1">
      <c r="A17" s="45" t="s">
        <v>48</v>
      </c>
      <c r="B17" s="46" t="s">
        <v>57</v>
      </c>
      <c r="C17" s="56">
        <v>1</v>
      </c>
      <c r="D17" s="57" t="s">
        <v>69</v>
      </c>
      <c r="E17" s="58" t="s">
        <v>54</v>
      </c>
      <c r="F17" s="58" t="s">
        <v>53</v>
      </c>
      <c r="G17" s="59" t="s">
        <v>54</v>
      </c>
      <c r="H17" s="59" t="s">
        <v>55</v>
      </c>
      <c r="I17" s="58" t="s">
        <v>53</v>
      </c>
      <c r="J17" s="60" t="s">
        <v>70</v>
      </c>
      <c r="K17" s="51">
        <f>K18</f>
        <v>27.08</v>
      </c>
      <c r="M17" s="43"/>
    </row>
    <row r="18" spans="1:13" ht="12.75" customHeight="1" thickBot="1">
      <c r="A18" s="45">
        <f t="shared" si="0"/>
        <v>7</v>
      </c>
      <c r="B18" s="61">
        <v>182</v>
      </c>
      <c r="C18" s="62">
        <v>1</v>
      </c>
      <c r="D18" s="63" t="s">
        <v>69</v>
      </c>
      <c r="E18" s="64" t="s">
        <v>58</v>
      </c>
      <c r="F18" s="64" t="s">
        <v>53</v>
      </c>
      <c r="G18" s="64" t="s">
        <v>54</v>
      </c>
      <c r="H18" s="64" t="s">
        <v>55</v>
      </c>
      <c r="I18" s="64" t="s">
        <v>63</v>
      </c>
      <c r="J18" s="65" t="s">
        <v>71</v>
      </c>
      <c r="K18" s="51">
        <f>K19</f>
        <v>27.08</v>
      </c>
      <c r="M18" s="43"/>
    </row>
    <row r="19" spans="1:13" ht="26.25" thickBot="1">
      <c r="A19" s="45">
        <f t="shared" si="0"/>
        <v>8</v>
      </c>
      <c r="B19" s="61">
        <v>182</v>
      </c>
      <c r="C19" s="62">
        <v>1</v>
      </c>
      <c r="D19" s="63" t="s">
        <v>69</v>
      </c>
      <c r="E19" s="64" t="s">
        <v>58</v>
      </c>
      <c r="F19" s="64" t="s">
        <v>72</v>
      </c>
      <c r="G19" s="64" t="s">
        <v>52</v>
      </c>
      <c r="H19" s="64" t="s">
        <v>55</v>
      </c>
      <c r="I19" s="64" t="s">
        <v>63</v>
      </c>
      <c r="J19" s="65" t="s">
        <v>73</v>
      </c>
      <c r="K19" s="51">
        <v>27.08</v>
      </c>
      <c r="M19" s="43"/>
    </row>
    <row r="20" spans="1:13" ht="12" customHeight="1" thickBot="1">
      <c r="A20" s="45">
        <f t="shared" si="0"/>
        <v>9</v>
      </c>
      <c r="B20" s="59" t="s">
        <v>57</v>
      </c>
      <c r="C20" s="66">
        <v>1</v>
      </c>
      <c r="D20" s="57" t="s">
        <v>69</v>
      </c>
      <c r="E20" s="67" t="s">
        <v>69</v>
      </c>
      <c r="F20" s="67" t="s">
        <v>53</v>
      </c>
      <c r="G20" s="59" t="s">
        <v>54</v>
      </c>
      <c r="H20" s="59" t="s">
        <v>55</v>
      </c>
      <c r="I20" s="67" t="s">
        <v>53</v>
      </c>
      <c r="J20" s="68" t="s">
        <v>74</v>
      </c>
      <c r="K20" s="51">
        <f>K21+K23</f>
        <v>204.39</v>
      </c>
      <c r="M20" s="43"/>
    </row>
    <row r="21" spans="1:13" ht="26.25" thickBot="1">
      <c r="A21" s="45">
        <f t="shared" si="0"/>
        <v>10</v>
      </c>
      <c r="B21" s="61">
        <v>182</v>
      </c>
      <c r="C21" s="62">
        <v>1</v>
      </c>
      <c r="D21" s="63" t="s">
        <v>69</v>
      </c>
      <c r="E21" s="64" t="s">
        <v>69</v>
      </c>
      <c r="F21" s="64" t="s">
        <v>62</v>
      </c>
      <c r="G21" s="64" t="s">
        <v>54</v>
      </c>
      <c r="H21" s="64" t="s">
        <v>55</v>
      </c>
      <c r="I21" s="64" t="s">
        <v>63</v>
      </c>
      <c r="J21" s="65" t="s">
        <v>75</v>
      </c>
      <c r="K21" s="51">
        <f>K22</f>
        <v>200</v>
      </c>
      <c r="M21" s="43"/>
    </row>
    <row r="22" spans="1:13" ht="26.25" thickBot="1">
      <c r="A22" s="45">
        <f t="shared" si="0"/>
        <v>11</v>
      </c>
      <c r="B22" s="61">
        <v>182</v>
      </c>
      <c r="C22" s="62">
        <v>1</v>
      </c>
      <c r="D22" s="63" t="s">
        <v>69</v>
      </c>
      <c r="E22" s="64" t="s">
        <v>69</v>
      </c>
      <c r="F22" s="64" t="s">
        <v>76</v>
      </c>
      <c r="G22" s="64" t="s">
        <v>52</v>
      </c>
      <c r="H22" s="64" t="s">
        <v>55</v>
      </c>
      <c r="I22" s="64" t="s">
        <v>63</v>
      </c>
      <c r="J22" s="65" t="s">
        <v>77</v>
      </c>
      <c r="K22" s="51">
        <v>200</v>
      </c>
      <c r="M22" s="43"/>
    </row>
    <row r="23" spans="1:13" ht="26.25" thickBot="1">
      <c r="A23" s="45">
        <f t="shared" si="0"/>
        <v>12</v>
      </c>
      <c r="B23" s="61">
        <v>182</v>
      </c>
      <c r="C23" s="62">
        <v>1</v>
      </c>
      <c r="D23" s="63" t="s">
        <v>69</v>
      </c>
      <c r="E23" s="64" t="s">
        <v>69</v>
      </c>
      <c r="F23" s="64" t="s">
        <v>65</v>
      </c>
      <c r="G23" s="64" t="s">
        <v>54</v>
      </c>
      <c r="H23" s="64" t="s">
        <v>55</v>
      </c>
      <c r="I23" s="64" t="s">
        <v>63</v>
      </c>
      <c r="J23" s="65" t="s">
        <v>78</v>
      </c>
      <c r="K23" s="51">
        <f>K24</f>
        <v>4.39</v>
      </c>
      <c r="M23" s="43"/>
    </row>
    <row r="24" spans="1:13" ht="26.25" thickBot="1">
      <c r="A24" s="45">
        <f t="shared" si="0"/>
        <v>13</v>
      </c>
      <c r="B24" s="61">
        <v>182</v>
      </c>
      <c r="C24" s="62">
        <v>1</v>
      </c>
      <c r="D24" s="63" t="s">
        <v>69</v>
      </c>
      <c r="E24" s="64" t="s">
        <v>69</v>
      </c>
      <c r="F24" s="64" t="s">
        <v>79</v>
      </c>
      <c r="G24" s="64" t="s">
        <v>52</v>
      </c>
      <c r="H24" s="64" t="s">
        <v>55</v>
      </c>
      <c r="I24" s="64" t="s">
        <v>63</v>
      </c>
      <c r="J24" s="65" t="s">
        <v>80</v>
      </c>
      <c r="K24" s="51">
        <v>4.39</v>
      </c>
      <c r="M24" s="43"/>
    </row>
    <row r="25" spans="1:13" s="52" customFormat="1" ht="13.5" thickBot="1">
      <c r="A25" s="45">
        <f t="shared" si="0"/>
        <v>14</v>
      </c>
      <c r="B25" s="46" t="s">
        <v>81</v>
      </c>
      <c r="C25" s="46" t="s">
        <v>5</v>
      </c>
      <c r="D25" s="46" t="s">
        <v>82</v>
      </c>
      <c r="E25" s="46" t="s">
        <v>54</v>
      </c>
      <c r="F25" s="46" t="s">
        <v>53</v>
      </c>
      <c r="G25" s="46" t="s">
        <v>54</v>
      </c>
      <c r="H25" s="46" t="s">
        <v>55</v>
      </c>
      <c r="I25" s="46" t="s">
        <v>53</v>
      </c>
      <c r="J25" s="47" t="s">
        <v>83</v>
      </c>
      <c r="K25" s="51">
        <f>K26</f>
        <v>8.21</v>
      </c>
      <c r="L25" s="43"/>
      <c r="M25" s="43"/>
    </row>
    <row r="26" spans="1:11" ht="26.25" thickBot="1">
      <c r="A26" s="45">
        <f t="shared" si="0"/>
        <v>15</v>
      </c>
      <c r="B26" s="69" t="s">
        <v>81</v>
      </c>
      <c r="C26" s="54" t="s">
        <v>5</v>
      </c>
      <c r="D26" s="54" t="s">
        <v>82</v>
      </c>
      <c r="E26" s="54" t="s">
        <v>84</v>
      </c>
      <c r="F26" s="54" t="s">
        <v>53</v>
      </c>
      <c r="G26" s="54" t="s">
        <v>58</v>
      </c>
      <c r="H26" s="54" t="s">
        <v>55</v>
      </c>
      <c r="I26" s="54" t="s">
        <v>63</v>
      </c>
      <c r="J26" s="70" t="s">
        <v>85</v>
      </c>
      <c r="K26" s="71">
        <f>K27</f>
        <v>8.21</v>
      </c>
    </row>
    <row r="27" spans="1:13" ht="39" thickBot="1">
      <c r="A27" s="45">
        <f t="shared" si="0"/>
        <v>16</v>
      </c>
      <c r="B27" s="69" t="s">
        <v>81</v>
      </c>
      <c r="C27" s="54" t="s">
        <v>5</v>
      </c>
      <c r="D27" s="54" t="s">
        <v>82</v>
      </c>
      <c r="E27" s="54" t="s">
        <v>84</v>
      </c>
      <c r="F27" s="54" t="s">
        <v>65</v>
      </c>
      <c r="G27" s="54" t="s">
        <v>58</v>
      </c>
      <c r="H27" s="54" t="s">
        <v>55</v>
      </c>
      <c r="I27" s="54" t="s">
        <v>63</v>
      </c>
      <c r="J27" s="65" t="s">
        <v>86</v>
      </c>
      <c r="K27" s="71">
        <v>8.21</v>
      </c>
      <c r="M27" s="43"/>
    </row>
    <row r="28" spans="1:13" s="52" customFormat="1" ht="25.5">
      <c r="A28" s="45">
        <f t="shared" si="0"/>
        <v>17</v>
      </c>
      <c r="B28" s="46" t="s">
        <v>87</v>
      </c>
      <c r="C28" s="46" t="s">
        <v>5</v>
      </c>
      <c r="D28" s="46" t="s">
        <v>88</v>
      </c>
      <c r="E28" s="46" t="s">
        <v>54</v>
      </c>
      <c r="F28" s="46" t="s">
        <v>53</v>
      </c>
      <c r="G28" s="46" t="s">
        <v>54</v>
      </c>
      <c r="H28" s="46" t="s">
        <v>55</v>
      </c>
      <c r="I28" s="46" t="s">
        <v>53</v>
      </c>
      <c r="J28" s="47" t="s">
        <v>89</v>
      </c>
      <c r="K28" s="51">
        <f>K29</f>
        <v>30.19</v>
      </c>
      <c r="L28" s="43"/>
      <c r="M28" s="43"/>
    </row>
    <row r="29" spans="1:13" s="52" customFormat="1" ht="51">
      <c r="A29" s="45">
        <f t="shared" si="0"/>
        <v>18</v>
      </c>
      <c r="B29" s="54" t="s">
        <v>87</v>
      </c>
      <c r="C29" s="54" t="s">
        <v>5</v>
      </c>
      <c r="D29" s="54" t="s">
        <v>88</v>
      </c>
      <c r="E29" s="54" t="s">
        <v>90</v>
      </c>
      <c r="F29" s="54" t="s">
        <v>76</v>
      </c>
      <c r="G29" s="54" t="s">
        <v>54</v>
      </c>
      <c r="H29" s="54" t="s">
        <v>55</v>
      </c>
      <c r="I29" s="54" t="s">
        <v>91</v>
      </c>
      <c r="J29" s="55" t="s">
        <v>92</v>
      </c>
      <c r="K29" s="51">
        <f>K30</f>
        <v>30.19</v>
      </c>
      <c r="L29" s="43"/>
      <c r="M29" s="43"/>
    </row>
    <row r="30" spans="1:11" ht="38.25">
      <c r="A30" s="45">
        <f t="shared" si="0"/>
        <v>19</v>
      </c>
      <c r="B30" s="72" t="s">
        <v>87</v>
      </c>
      <c r="C30" s="54" t="s">
        <v>5</v>
      </c>
      <c r="D30" s="54" t="s">
        <v>88</v>
      </c>
      <c r="E30" s="54" t="s">
        <v>90</v>
      </c>
      <c r="F30" s="54" t="s">
        <v>76</v>
      </c>
      <c r="G30" s="54" t="s">
        <v>54</v>
      </c>
      <c r="H30" s="54" t="s">
        <v>55</v>
      </c>
      <c r="I30" s="54" t="s">
        <v>91</v>
      </c>
      <c r="J30" s="55" t="s">
        <v>93</v>
      </c>
      <c r="K30" s="73">
        <f>K31</f>
        <v>30.19</v>
      </c>
    </row>
    <row r="31" spans="1:11" ht="38.25">
      <c r="A31" s="45">
        <f t="shared" si="0"/>
        <v>20</v>
      </c>
      <c r="B31" s="72" t="s">
        <v>87</v>
      </c>
      <c r="C31" s="54" t="s">
        <v>5</v>
      </c>
      <c r="D31" s="54" t="s">
        <v>88</v>
      </c>
      <c r="E31" s="54" t="s">
        <v>90</v>
      </c>
      <c r="F31" s="54" t="s">
        <v>76</v>
      </c>
      <c r="G31" s="54" t="s">
        <v>52</v>
      </c>
      <c r="H31" s="54" t="s">
        <v>55</v>
      </c>
      <c r="I31" s="54" t="s">
        <v>91</v>
      </c>
      <c r="J31" s="55" t="s">
        <v>93</v>
      </c>
      <c r="K31" s="73">
        <f>SUM(K32:K32)</f>
        <v>30.19</v>
      </c>
    </row>
    <row r="32" spans="1:13" ht="38.25">
      <c r="A32" s="45">
        <f t="shared" si="0"/>
        <v>21</v>
      </c>
      <c r="B32" s="72" t="s">
        <v>87</v>
      </c>
      <c r="C32" s="54" t="s">
        <v>5</v>
      </c>
      <c r="D32" s="54" t="s">
        <v>88</v>
      </c>
      <c r="E32" s="54" t="s">
        <v>90</v>
      </c>
      <c r="F32" s="54" t="s">
        <v>76</v>
      </c>
      <c r="G32" s="54" t="s">
        <v>52</v>
      </c>
      <c r="H32" s="72" t="s">
        <v>94</v>
      </c>
      <c r="I32" s="54" t="s">
        <v>91</v>
      </c>
      <c r="J32" s="55" t="s">
        <v>95</v>
      </c>
      <c r="K32" s="73">
        <v>30.19</v>
      </c>
      <c r="M32" s="43"/>
    </row>
    <row r="33" spans="1:11" ht="12.75">
      <c r="A33" s="45">
        <f t="shared" si="0"/>
        <v>22</v>
      </c>
      <c r="B33" s="46" t="s">
        <v>87</v>
      </c>
      <c r="C33" s="46" t="s">
        <v>5</v>
      </c>
      <c r="D33" s="46" t="s">
        <v>96</v>
      </c>
      <c r="E33" s="46" t="s">
        <v>54</v>
      </c>
      <c r="F33" s="46" t="s">
        <v>53</v>
      </c>
      <c r="G33" s="46" t="s">
        <v>54</v>
      </c>
      <c r="H33" s="46" t="s">
        <v>55</v>
      </c>
      <c r="I33" s="46" t="s">
        <v>53</v>
      </c>
      <c r="J33" s="47" t="s">
        <v>97</v>
      </c>
      <c r="K33" s="51">
        <f>K34</f>
        <v>16.18</v>
      </c>
    </row>
    <row r="34" spans="1:11" ht="25.5">
      <c r="A34" s="45">
        <f t="shared" si="0"/>
        <v>23</v>
      </c>
      <c r="B34" s="54" t="s">
        <v>87</v>
      </c>
      <c r="C34" s="54" t="s">
        <v>5</v>
      </c>
      <c r="D34" s="54" t="s">
        <v>96</v>
      </c>
      <c r="E34" s="54" t="s">
        <v>69</v>
      </c>
      <c r="F34" s="54" t="s">
        <v>53</v>
      </c>
      <c r="G34" s="54" t="s">
        <v>54</v>
      </c>
      <c r="H34" s="54" t="s">
        <v>55</v>
      </c>
      <c r="I34" s="54" t="s">
        <v>98</v>
      </c>
      <c r="J34" s="55" t="s">
        <v>99</v>
      </c>
      <c r="K34" s="51">
        <f>K35</f>
        <v>16.18</v>
      </c>
    </row>
    <row r="35" spans="1:11" ht="12.75">
      <c r="A35" s="45">
        <f t="shared" si="0"/>
        <v>24</v>
      </c>
      <c r="B35" s="54" t="s">
        <v>87</v>
      </c>
      <c r="C35" s="54" t="s">
        <v>5</v>
      </c>
      <c r="D35" s="54" t="s">
        <v>96</v>
      </c>
      <c r="E35" s="54" t="s">
        <v>69</v>
      </c>
      <c r="F35" s="54" t="s">
        <v>62</v>
      </c>
      <c r="G35" s="54" t="s">
        <v>54</v>
      </c>
      <c r="H35" s="54" t="s">
        <v>55</v>
      </c>
      <c r="I35" s="54" t="s">
        <v>98</v>
      </c>
      <c r="J35" s="55" t="s">
        <v>100</v>
      </c>
      <c r="K35" s="51">
        <f>K36</f>
        <v>16.18</v>
      </c>
    </row>
    <row r="36" spans="1:11" ht="25.5">
      <c r="A36" s="45">
        <f t="shared" si="0"/>
        <v>25</v>
      </c>
      <c r="B36" s="54" t="s">
        <v>87</v>
      </c>
      <c r="C36" s="54" t="s">
        <v>5</v>
      </c>
      <c r="D36" s="54" t="s">
        <v>96</v>
      </c>
      <c r="E36" s="54" t="s">
        <v>69</v>
      </c>
      <c r="F36" s="54" t="s">
        <v>76</v>
      </c>
      <c r="G36" s="54" t="s">
        <v>52</v>
      </c>
      <c r="H36" s="54" t="s">
        <v>55</v>
      </c>
      <c r="I36" s="54" t="s">
        <v>98</v>
      </c>
      <c r="J36" s="55" t="s">
        <v>101</v>
      </c>
      <c r="K36" s="51">
        <f>SUM(K37:K37)</f>
        <v>16.18</v>
      </c>
    </row>
    <row r="37" spans="1:13" ht="25.5">
      <c r="A37" s="45">
        <f t="shared" si="0"/>
        <v>26</v>
      </c>
      <c r="B37" s="54" t="s">
        <v>87</v>
      </c>
      <c r="C37" s="54" t="s">
        <v>5</v>
      </c>
      <c r="D37" s="54" t="s">
        <v>96</v>
      </c>
      <c r="E37" s="54" t="s">
        <v>69</v>
      </c>
      <c r="F37" s="54" t="s">
        <v>76</v>
      </c>
      <c r="G37" s="54" t="s">
        <v>52</v>
      </c>
      <c r="H37" s="54" t="s">
        <v>94</v>
      </c>
      <c r="I37" s="54" t="s">
        <v>98</v>
      </c>
      <c r="J37" s="55" t="s">
        <v>102</v>
      </c>
      <c r="K37" s="51">
        <v>16.18</v>
      </c>
      <c r="M37" s="43"/>
    </row>
    <row r="38" spans="1:13" s="52" customFormat="1" ht="12.75">
      <c r="A38" s="45">
        <f t="shared" si="0"/>
        <v>27</v>
      </c>
      <c r="B38" s="46" t="s">
        <v>81</v>
      </c>
      <c r="C38" s="46" t="s">
        <v>6</v>
      </c>
      <c r="D38" s="46" t="s">
        <v>54</v>
      </c>
      <c r="E38" s="46" t="s">
        <v>54</v>
      </c>
      <c r="F38" s="46" t="s">
        <v>53</v>
      </c>
      <c r="G38" s="46" t="s">
        <v>54</v>
      </c>
      <c r="H38" s="46" t="s">
        <v>55</v>
      </c>
      <c r="I38" s="46" t="s">
        <v>53</v>
      </c>
      <c r="J38" s="47" t="s">
        <v>103</v>
      </c>
      <c r="K38" s="51">
        <f>K39</f>
        <v>4329.29</v>
      </c>
      <c r="L38" s="43"/>
      <c r="M38" s="43"/>
    </row>
    <row r="39" spans="1:13" s="52" customFormat="1" ht="25.5">
      <c r="A39" s="45">
        <f t="shared" si="0"/>
        <v>28</v>
      </c>
      <c r="B39" s="46" t="s">
        <v>81</v>
      </c>
      <c r="C39" s="46" t="s">
        <v>6</v>
      </c>
      <c r="D39" s="46" t="s">
        <v>60</v>
      </c>
      <c r="E39" s="46" t="s">
        <v>54</v>
      </c>
      <c r="F39" s="46" t="s">
        <v>53</v>
      </c>
      <c r="G39" s="46" t="s">
        <v>54</v>
      </c>
      <c r="H39" s="46" t="s">
        <v>55</v>
      </c>
      <c r="I39" s="46" t="s">
        <v>53</v>
      </c>
      <c r="J39" s="47" t="s">
        <v>104</v>
      </c>
      <c r="K39" s="51">
        <f>K40+K43+K46</f>
        <v>4329.29</v>
      </c>
      <c r="L39" s="43"/>
      <c r="M39" s="43"/>
    </row>
    <row r="40" spans="1:11" ht="12.75">
      <c r="A40" s="45">
        <f t="shared" si="0"/>
        <v>29</v>
      </c>
      <c r="B40" s="54" t="s">
        <v>81</v>
      </c>
      <c r="C40" s="54" t="s">
        <v>6</v>
      </c>
      <c r="D40" s="54" t="s">
        <v>60</v>
      </c>
      <c r="E40" s="54" t="s">
        <v>58</v>
      </c>
      <c r="F40" s="54" t="s">
        <v>53</v>
      </c>
      <c r="G40" s="54" t="s">
        <v>54</v>
      </c>
      <c r="H40" s="54" t="s">
        <v>55</v>
      </c>
      <c r="I40" s="54" t="s">
        <v>105</v>
      </c>
      <c r="J40" s="55" t="s">
        <v>106</v>
      </c>
      <c r="K40" s="51">
        <f>K41</f>
        <v>1395.4</v>
      </c>
    </row>
    <row r="41" spans="1:11" ht="12.75">
      <c r="A41" s="45">
        <f t="shared" si="0"/>
        <v>30</v>
      </c>
      <c r="B41" s="54" t="s">
        <v>81</v>
      </c>
      <c r="C41" s="54" t="s">
        <v>6</v>
      </c>
      <c r="D41" s="54" t="s">
        <v>60</v>
      </c>
      <c r="E41" s="54" t="s">
        <v>58</v>
      </c>
      <c r="F41" s="54" t="s">
        <v>107</v>
      </c>
      <c r="G41" s="54" t="s">
        <v>54</v>
      </c>
      <c r="H41" s="54" t="s">
        <v>55</v>
      </c>
      <c r="I41" s="54" t="s">
        <v>105</v>
      </c>
      <c r="J41" s="55" t="s">
        <v>108</v>
      </c>
      <c r="K41" s="51">
        <f>K42</f>
        <v>1395.4</v>
      </c>
    </row>
    <row r="42" spans="1:11" ht="12.75">
      <c r="A42" s="45">
        <f t="shared" si="0"/>
        <v>31</v>
      </c>
      <c r="B42" s="54" t="s">
        <v>81</v>
      </c>
      <c r="C42" s="54" t="s">
        <v>6</v>
      </c>
      <c r="D42" s="54" t="s">
        <v>60</v>
      </c>
      <c r="E42" s="54" t="s">
        <v>58</v>
      </c>
      <c r="F42" s="54" t="s">
        <v>107</v>
      </c>
      <c r="G42" s="54" t="s">
        <v>52</v>
      </c>
      <c r="H42" s="54" t="s">
        <v>55</v>
      </c>
      <c r="I42" s="54" t="s">
        <v>105</v>
      </c>
      <c r="J42" s="55" t="s">
        <v>109</v>
      </c>
      <c r="K42" s="51">
        <f>743.14+652.26</f>
        <v>1395.4</v>
      </c>
    </row>
    <row r="43" spans="1:11" ht="12.75">
      <c r="A43" s="45">
        <f t="shared" si="0"/>
        <v>32</v>
      </c>
      <c r="B43" s="54" t="s">
        <v>81</v>
      </c>
      <c r="C43" s="54" t="s">
        <v>6</v>
      </c>
      <c r="D43" s="54" t="s">
        <v>60</v>
      </c>
      <c r="E43" s="54" t="s">
        <v>110</v>
      </c>
      <c r="F43" s="54" t="s">
        <v>53</v>
      </c>
      <c r="G43" s="54" t="s">
        <v>54</v>
      </c>
      <c r="H43" s="54" t="s">
        <v>55</v>
      </c>
      <c r="I43" s="54" t="s">
        <v>105</v>
      </c>
      <c r="J43" s="55" t="s">
        <v>111</v>
      </c>
      <c r="K43" s="51">
        <f>K44</f>
        <v>60.72</v>
      </c>
    </row>
    <row r="44" spans="1:11" ht="25.5">
      <c r="A44" s="45">
        <f t="shared" si="0"/>
        <v>33</v>
      </c>
      <c r="B44" s="54" t="s">
        <v>81</v>
      </c>
      <c r="C44" s="54" t="s">
        <v>6</v>
      </c>
      <c r="D44" s="54" t="s">
        <v>60</v>
      </c>
      <c r="E44" s="54" t="s">
        <v>110</v>
      </c>
      <c r="F44" s="54" t="s">
        <v>112</v>
      </c>
      <c r="G44" s="54" t="s">
        <v>54</v>
      </c>
      <c r="H44" s="54" t="s">
        <v>55</v>
      </c>
      <c r="I44" s="54" t="s">
        <v>105</v>
      </c>
      <c r="J44" s="55" t="s">
        <v>113</v>
      </c>
      <c r="K44" s="51">
        <f>K45</f>
        <v>60.72</v>
      </c>
    </row>
    <row r="45" spans="1:11" ht="24">
      <c r="A45" s="45">
        <f t="shared" si="0"/>
        <v>34</v>
      </c>
      <c r="B45" s="54" t="s">
        <v>81</v>
      </c>
      <c r="C45" s="54" t="s">
        <v>6</v>
      </c>
      <c r="D45" s="54" t="s">
        <v>60</v>
      </c>
      <c r="E45" s="54" t="s">
        <v>110</v>
      </c>
      <c r="F45" s="54" t="s">
        <v>112</v>
      </c>
      <c r="G45" s="54" t="s">
        <v>52</v>
      </c>
      <c r="H45" s="54" t="s">
        <v>55</v>
      </c>
      <c r="I45" s="54" t="s">
        <v>105</v>
      </c>
      <c r="J45" s="74" t="s">
        <v>114</v>
      </c>
      <c r="K45" s="51">
        <v>60.72</v>
      </c>
    </row>
    <row r="46" spans="1:13" s="52" customFormat="1" ht="12.75">
      <c r="A46" s="45">
        <f t="shared" si="0"/>
        <v>35</v>
      </c>
      <c r="B46" s="54" t="s">
        <v>81</v>
      </c>
      <c r="C46" s="54" t="s">
        <v>6</v>
      </c>
      <c r="D46" s="54" t="s">
        <v>60</v>
      </c>
      <c r="E46" s="54" t="s">
        <v>84</v>
      </c>
      <c r="F46" s="54" t="s">
        <v>53</v>
      </c>
      <c r="G46" s="54" t="s">
        <v>54</v>
      </c>
      <c r="H46" s="54" t="s">
        <v>55</v>
      </c>
      <c r="I46" s="54" t="s">
        <v>105</v>
      </c>
      <c r="J46" s="55" t="s">
        <v>115</v>
      </c>
      <c r="K46" s="51">
        <f>K47+K49</f>
        <v>2873.17</v>
      </c>
      <c r="L46" s="43"/>
      <c r="M46" s="43"/>
    </row>
    <row r="47" spans="1:11" ht="39" thickBot="1">
      <c r="A47" s="45">
        <f t="shared" si="0"/>
        <v>36</v>
      </c>
      <c r="B47" s="54" t="s">
        <v>81</v>
      </c>
      <c r="C47" s="54" t="s">
        <v>6</v>
      </c>
      <c r="D47" s="54" t="s">
        <v>60</v>
      </c>
      <c r="E47" s="54" t="s">
        <v>84</v>
      </c>
      <c r="F47" s="54" t="s">
        <v>116</v>
      </c>
      <c r="G47" s="54" t="s">
        <v>54</v>
      </c>
      <c r="H47" s="54" t="s">
        <v>55</v>
      </c>
      <c r="I47" s="54" t="s">
        <v>105</v>
      </c>
      <c r="J47" s="55" t="s">
        <v>117</v>
      </c>
      <c r="K47" s="51">
        <f>K48</f>
        <v>52.18</v>
      </c>
    </row>
    <row r="48" spans="1:11" ht="27" customHeight="1" thickBot="1">
      <c r="A48" s="45">
        <f t="shared" si="0"/>
        <v>37</v>
      </c>
      <c r="B48" s="54" t="s">
        <v>81</v>
      </c>
      <c r="C48" s="54" t="s">
        <v>6</v>
      </c>
      <c r="D48" s="54" t="s">
        <v>60</v>
      </c>
      <c r="E48" s="54" t="s">
        <v>84</v>
      </c>
      <c r="F48" s="54" t="s">
        <v>116</v>
      </c>
      <c r="G48" s="54" t="s">
        <v>52</v>
      </c>
      <c r="H48" s="54" t="s">
        <v>55</v>
      </c>
      <c r="I48" s="54" t="s">
        <v>105</v>
      </c>
      <c r="J48" s="75" t="s">
        <v>118</v>
      </c>
      <c r="K48" s="51">
        <v>52.18</v>
      </c>
    </row>
    <row r="49" spans="1:11" ht="13.5" thickBot="1">
      <c r="A49" s="45">
        <f t="shared" si="0"/>
        <v>38</v>
      </c>
      <c r="B49" s="54" t="s">
        <v>81</v>
      </c>
      <c r="C49" s="54" t="s">
        <v>6</v>
      </c>
      <c r="D49" s="54" t="s">
        <v>60</v>
      </c>
      <c r="E49" s="54" t="s">
        <v>84</v>
      </c>
      <c r="F49" s="54" t="s">
        <v>119</v>
      </c>
      <c r="G49" s="54" t="s">
        <v>54</v>
      </c>
      <c r="H49" s="54" t="s">
        <v>55</v>
      </c>
      <c r="I49" s="54" t="s">
        <v>105</v>
      </c>
      <c r="J49" s="76" t="s">
        <v>120</v>
      </c>
      <c r="K49" s="51">
        <f>K50</f>
        <v>2820.9900000000002</v>
      </c>
    </row>
    <row r="50" spans="1:11" ht="13.5" thickBot="1">
      <c r="A50" s="45">
        <f t="shared" si="0"/>
        <v>39</v>
      </c>
      <c r="B50" s="77" t="s">
        <v>81</v>
      </c>
      <c r="C50" s="77" t="s">
        <v>6</v>
      </c>
      <c r="D50" s="77" t="s">
        <v>60</v>
      </c>
      <c r="E50" s="77" t="s">
        <v>84</v>
      </c>
      <c r="F50" s="77" t="s">
        <v>119</v>
      </c>
      <c r="G50" s="77" t="s">
        <v>52</v>
      </c>
      <c r="H50" s="77" t="s">
        <v>55</v>
      </c>
      <c r="I50" s="77" t="s">
        <v>105</v>
      </c>
      <c r="J50" s="76" t="s">
        <v>121</v>
      </c>
      <c r="K50" s="78">
        <f>3.3+25+23+2769.69</f>
        <v>2820.9900000000002</v>
      </c>
    </row>
    <row r="51" spans="1:13" s="52" customFormat="1" ht="15" thickBot="1">
      <c r="A51" s="79"/>
      <c r="B51" s="80"/>
      <c r="C51" s="80"/>
      <c r="D51" s="80"/>
      <c r="E51" s="80"/>
      <c r="F51" s="80"/>
      <c r="G51" s="80"/>
      <c r="H51" s="80"/>
      <c r="I51" s="80"/>
      <c r="J51" s="81" t="s">
        <v>122</v>
      </c>
      <c r="K51" s="82">
        <f>K11+K38</f>
        <v>4825.2699999999995</v>
      </c>
      <c r="L51" s="43"/>
      <c r="M51" s="43"/>
    </row>
    <row r="52" spans="1:11" ht="12.75">
      <c r="A52" s="83"/>
      <c r="K52" s="32"/>
    </row>
    <row r="53" spans="1:11" ht="12.75">
      <c r="A53" s="83"/>
      <c r="K53" s="32"/>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sheetData>
  <sheetProtection/>
  <mergeCells count="6">
    <mergeCell ref="J1:K1"/>
    <mergeCell ref="A6:K6"/>
    <mergeCell ref="J7:K7"/>
    <mergeCell ref="A8:I8"/>
    <mergeCell ref="J8:J9"/>
    <mergeCell ref="K8:K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89"/>
  <sheetViews>
    <sheetView view="pageBreakPreview" zoomScale="60" zoomScalePageLayoutView="0" workbookViewId="0" topLeftCell="A28">
      <selection activeCell="L58" sqref="L58"/>
    </sheetView>
  </sheetViews>
  <sheetFormatPr defaultColWidth="9.00390625" defaultRowHeight="12.75"/>
  <cols>
    <col min="1" max="1" width="3.25390625" style="31" customWidth="1"/>
    <col min="2" max="2" width="3.625" style="31" customWidth="1"/>
    <col min="3" max="3" width="2.125" style="31" customWidth="1"/>
    <col min="4" max="4" width="2.75390625" style="31" customWidth="1"/>
    <col min="5" max="5" width="3.00390625" style="31" customWidth="1"/>
    <col min="6" max="6" width="3.75390625" style="31" customWidth="1"/>
    <col min="7" max="7" width="2.625" style="31" customWidth="1"/>
    <col min="8" max="8" width="4.625" style="31" customWidth="1"/>
    <col min="9" max="9" width="5.875" style="31" customWidth="1"/>
    <col min="10" max="10" width="73.625" style="84" customWidth="1"/>
    <col min="11" max="12" width="11.00390625" style="33" customWidth="1"/>
    <col min="13" max="13" width="8.875" style="32" customWidth="1"/>
    <col min="14" max="14" width="8.375" style="32" customWidth="1"/>
    <col min="15" max="16384" width="9.125" style="33" customWidth="1"/>
  </cols>
  <sheetData>
    <row r="1" spans="10:12" ht="13.5" customHeight="1">
      <c r="J1" s="306" t="s">
        <v>396</v>
      </c>
      <c r="K1" s="306"/>
      <c r="L1" s="306"/>
    </row>
    <row r="2" spans="10:12" ht="13.5" customHeight="1">
      <c r="J2" s="5"/>
      <c r="K2" s="5"/>
      <c r="L2" s="5" t="s">
        <v>207</v>
      </c>
    </row>
    <row r="3" spans="10:12" ht="13.5" customHeight="1">
      <c r="J3" s="5"/>
      <c r="K3" s="5"/>
      <c r="L3" s="5" t="s">
        <v>29</v>
      </c>
    </row>
    <row r="4" spans="10:12" ht="13.5" customHeight="1">
      <c r="J4" s="34"/>
      <c r="K4" s="34"/>
      <c r="L4" s="34"/>
    </row>
    <row r="5" spans="10:12" ht="12.75">
      <c r="J5" s="34"/>
      <c r="K5" s="34"/>
      <c r="L5" s="34"/>
    </row>
    <row r="6" spans="1:12" ht="18.75">
      <c r="A6" s="307" t="s">
        <v>124</v>
      </c>
      <c r="B6" s="307"/>
      <c r="C6" s="307"/>
      <c r="D6" s="307"/>
      <c r="E6" s="307"/>
      <c r="F6" s="307"/>
      <c r="G6" s="307"/>
      <c r="H6" s="307"/>
      <c r="I6" s="307"/>
      <c r="J6" s="307"/>
      <c r="K6" s="307"/>
      <c r="L6" s="307"/>
    </row>
    <row r="7" spans="1:14" s="37" customFormat="1" ht="12" thickBot="1">
      <c r="A7" s="35"/>
      <c r="B7" s="35"/>
      <c r="C7" s="35"/>
      <c r="D7" s="35"/>
      <c r="E7" s="35"/>
      <c r="F7" s="35"/>
      <c r="G7" s="35"/>
      <c r="H7" s="35"/>
      <c r="I7" s="35"/>
      <c r="J7" s="308" t="s">
        <v>33</v>
      </c>
      <c r="K7" s="308"/>
      <c r="L7" s="308"/>
      <c r="M7" s="36"/>
      <c r="N7" s="36"/>
    </row>
    <row r="8" spans="1:12" ht="10.5" customHeight="1">
      <c r="A8" s="309" t="s">
        <v>34</v>
      </c>
      <c r="B8" s="310"/>
      <c r="C8" s="310"/>
      <c r="D8" s="310"/>
      <c r="E8" s="310"/>
      <c r="F8" s="310"/>
      <c r="G8" s="310"/>
      <c r="H8" s="310"/>
      <c r="I8" s="310"/>
      <c r="J8" s="311" t="s">
        <v>35</v>
      </c>
      <c r="K8" s="313" t="s">
        <v>125</v>
      </c>
      <c r="L8" s="313" t="s">
        <v>126</v>
      </c>
    </row>
    <row r="9" spans="1:12" ht="120" customHeight="1">
      <c r="A9" s="38" t="s">
        <v>1</v>
      </c>
      <c r="B9" s="39" t="s">
        <v>37</v>
      </c>
      <c r="C9" s="39" t="s">
        <v>38</v>
      </c>
      <c r="D9" s="39" t="s">
        <v>39</v>
      </c>
      <c r="E9" s="39" t="s">
        <v>40</v>
      </c>
      <c r="F9" s="39" t="s">
        <v>41</v>
      </c>
      <c r="G9" s="39" t="s">
        <v>42</v>
      </c>
      <c r="H9" s="39" t="s">
        <v>43</v>
      </c>
      <c r="I9" s="39" t="s">
        <v>44</v>
      </c>
      <c r="J9" s="312"/>
      <c r="K9" s="314"/>
      <c r="L9" s="314"/>
    </row>
    <row r="10" spans="1:14" s="44" customFormat="1" ht="11.25" customHeight="1">
      <c r="A10" s="38"/>
      <c r="B10" s="40" t="s">
        <v>5</v>
      </c>
      <c r="C10" s="40" t="s">
        <v>6</v>
      </c>
      <c r="D10" s="40" t="s">
        <v>45</v>
      </c>
      <c r="E10" s="40" t="s">
        <v>46</v>
      </c>
      <c r="F10" s="40" t="s">
        <v>47</v>
      </c>
      <c r="G10" s="40" t="s">
        <v>48</v>
      </c>
      <c r="H10" s="40" t="s">
        <v>49</v>
      </c>
      <c r="I10" s="40" t="s">
        <v>50</v>
      </c>
      <c r="J10" s="41" t="s">
        <v>51</v>
      </c>
      <c r="K10" s="42" t="s">
        <v>52</v>
      </c>
      <c r="L10" s="42" t="s">
        <v>52</v>
      </c>
      <c r="M10" s="43"/>
      <c r="N10" s="43"/>
    </row>
    <row r="11" spans="1:14" s="50" customFormat="1" ht="12.75">
      <c r="A11" s="45" t="s">
        <v>5</v>
      </c>
      <c r="B11" s="46" t="s">
        <v>53</v>
      </c>
      <c r="C11" s="46" t="s">
        <v>5</v>
      </c>
      <c r="D11" s="46" t="s">
        <v>54</v>
      </c>
      <c r="E11" s="46" t="s">
        <v>54</v>
      </c>
      <c r="F11" s="46" t="s">
        <v>53</v>
      </c>
      <c r="G11" s="46" t="s">
        <v>54</v>
      </c>
      <c r="H11" s="46" t="s">
        <v>55</v>
      </c>
      <c r="I11" s="46" t="s">
        <v>53</v>
      </c>
      <c r="J11" s="47" t="s">
        <v>56</v>
      </c>
      <c r="K11" s="48">
        <f>K12+K25+K28+K33+K17+K20</f>
        <v>513.1700000000001</v>
      </c>
      <c r="L11" s="48">
        <f>L12+L25+L28+L33+L17+L20</f>
        <v>529.1800000000001</v>
      </c>
      <c r="M11" s="49"/>
      <c r="N11" s="49"/>
    </row>
    <row r="12" spans="1:14" s="52" customFormat="1" ht="12.75">
      <c r="A12" s="45">
        <f aca="true" t="shared" si="0" ref="A12:A53">A11+1</f>
        <v>2</v>
      </c>
      <c r="B12" s="46" t="s">
        <v>57</v>
      </c>
      <c r="C12" s="46" t="s">
        <v>5</v>
      </c>
      <c r="D12" s="46" t="s">
        <v>58</v>
      </c>
      <c r="E12" s="46" t="s">
        <v>54</v>
      </c>
      <c r="F12" s="46" t="s">
        <v>53</v>
      </c>
      <c r="G12" s="46" t="s">
        <v>54</v>
      </c>
      <c r="H12" s="46" t="s">
        <v>55</v>
      </c>
      <c r="I12" s="46" t="s">
        <v>53</v>
      </c>
      <c r="J12" s="47" t="s">
        <v>59</v>
      </c>
      <c r="K12" s="51">
        <f>K13</f>
        <v>221.26</v>
      </c>
      <c r="L12" s="51">
        <f>L13</f>
        <v>231.88000000000002</v>
      </c>
      <c r="M12" s="43"/>
      <c r="N12" s="43"/>
    </row>
    <row r="13" spans="1:14" s="52" customFormat="1" ht="12.75">
      <c r="A13" s="53">
        <f t="shared" si="0"/>
        <v>3</v>
      </c>
      <c r="B13" s="54" t="s">
        <v>57</v>
      </c>
      <c r="C13" s="54" t="s">
        <v>5</v>
      </c>
      <c r="D13" s="54" t="s">
        <v>58</v>
      </c>
      <c r="E13" s="54" t="s">
        <v>60</v>
      </c>
      <c r="F13" s="54" t="s">
        <v>53</v>
      </c>
      <c r="G13" s="54" t="s">
        <v>58</v>
      </c>
      <c r="H13" s="54" t="s">
        <v>55</v>
      </c>
      <c r="I13" s="54" t="s">
        <v>53</v>
      </c>
      <c r="J13" s="55" t="s">
        <v>61</v>
      </c>
      <c r="K13" s="51">
        <f>K14+K15+K16</f>
        <v>221.26</v>
      </c>
      <c r="L13" s="51">
        <f>L14+L15+L16</f>
        <v>231.88000000000002</v>
      </c>
      <c r="M13" s="43"/>
      <c r="N13" s="43"/>
    </row>
    <row r="14" spans="1:14" ht="39.75" customHeight="1">
      <c r="A14" s="45" t="s">
        <v>46</v>
      </c>
      <c r="B14" s="54" t="s">
        <v>57</v>
      </c>
      <c r="C14" s="54" t="s">
        <v>5</v>
      </c>
      <c r="D14" s="54" t="s">
        <v>58</v>
      </c>
      <c r="E14" s="54" t="s">
        <v>60</v>
      </c>
      <c r="F14" s="54" t="s">
        <v>62</v>
      </c>
      <c r="G14" s="54" t="s">
        <v>58</v>
      </c>
      <c r="H14" s="54" t="s">
        <v>55</v>
      </c>
      <c r="I14" s="54" t="s">
        <v>63</v>
      </c>
      <c r="J14" s="55" t="s">
        <v>64</v>
      </c>
      <c r="K14" s="51">
        <v>220</v>
      </c>
      <c r="L14" s="51">
        <v>230</v>
      </c>
      <c r="N14" s="43"/>
    </row>
    <row r="15" spans="1:14" s="52" customFormat="1" ht="52.5" customHeight="1">
      <c r="A15" s="45" t="s">
        <v>47</v>
      </c>
      <c r="B15" s="54" t="s">
        <v>57</v>
      </c>
      <c r="C15" s="54" t="s">
        <v>5</v>
      </c>
      <c r="D15" s="54" t="s">
        <v>58</v>
      </c>
      <c r="E15" s="54" t="s">
        <v>60</v>
      </c>
      <c r="F15" s="54" t="s">
        <v>65</v>
      </c>
      <c r="G15" s="54" t="s">
        <v>58</v>
      </c>
      <c r="H15" s="54" t="s">
        <v>55</v>
      </c>
      <c r="I15" s="54" t="s">
        <v>63</v>
      </c>
      <c r="J15" s="55" t="s">
        <v>66</v>
      </c>
      <c r="K15" s="51">
        <v>0.06</v>
      </c>
      <c r="L15" s="51">
        <v>0.08</v>
      </c>
      <c r="M15" s="43"/>
      <c r="N15" s="43"/>
    </row>
    <row r="16" spans="1:14" ht="39.75" customHeight="1" thickBot="1">
      <c r="A16" s="45" t="s">
        <v>48</v>
      </c>
      <c r="B16" s="54" t="s">
        <v>57</v>
      </c>
      <c r="C16" s="54" t="s">
        <v>5</v>
      </c>
      <c r="D16" s="54" t="s">
        <v>58</v>
      </c>
      <c r="E16" s="54" t="s">
        <v>60</v>
      </c>
      <c r="F16" s="54" t="s">
        <v>67</v>
      </c>
      <c r="G16" s="54" t="s">
        <v>58</v>
      </c>
      <c r="H16" s="54" t="s">
        <v>55</v>
      </c>
      <c r="I16" s="54" t="s">
        <v>63</v>
      </c>
      <c r="J16" s="55" t="s">
        <v>68</v>
      </c>
      <c r="K16" s="51">
        <v>1.2</v>
      </c>
      <c r="L16" s="51">
        <v>1.8</v>
      </c>
      <c r="N16" s="43"/>
    </row>
    <row r="17" spans="1:14" ht="12.75" customHeight="1" thickBot="1">
      <c r="A17" s="45" t="s">
        <v>48</v>
      </c>
      <c r="B17" s="46" t="s">
        <v>57</v>
      </c>
      <c r="C17" s="56">
        <v>1</v>
      </c>
      <c r="D17" s="57" t="s">
        <v>69</v>
      </c>
      <c r="E17" s="58" t="s">
        <v>54</v>
      </c>
      <c r="F17" s="58" t="s">
        <v>53</v>
      </c>
      <c r="G17" s="59" t="s">
        <v>54</v>
      </c>
      <c r="H17" s="59" t="s">
        <v>55</v>
      </c>
      <c r="I17" s="58" t="s">
        <v>53</v>
      </c>
      <c r="J17" s="60" t="s">
        <v>70</v>
      </c>
      <c r="K17" s="51">
        <f>K18</f>
        <v>24.55</v>
      </c>
      <c r="L17" s="51">
        <f>L18</f>
        <v>22.38</v>
      </c>
      <c r="N17" s="43"/>
    </row>
    <row r="18" spans="1:14" ht="12.75" customHeight="1" thickBot="1">
      <c r="A18" s="45">
        <f t="shared" si="0"/>
        <v>7</v>
      </c>
      <c r="B18" s="61">
        <v>182</v>
      </c>
      <c r="C18" s="62">
        <v>1</v>
      </c>
      <c r="D18" s="63" t="s">
        <v>69</v>
      </c>
      <c r="E18" s="64" t="s">
        <v>58</v>
      </c>
      <c r="F18" s="64" t="s">
        <v>53</v>
      </c>
      <c r="G18" s="64" t="s">
        <v>54</v>
      </c>
      <c r="H18" s="64" t="s">
        <v>55</v>
      </c>
      <c r="I18" s="64" t="s">
        <v>63</v>
      </c>
      <c r="J18" s="65" t="s">
        <v>71</v>
      </c>
      <c r="K18" s="51">
        <f>K19</f>
        <v>24.55</v>
      </c>
      <c r="L18" s="51">
        <f>L19</f>
        <v>22.38</v>
      </c>
      <c r="N18" s="43"/>
    </row>
    <row r="19" spans="1:14" ht="26.25" thickBot="1">
      <c r="A19" s="45">
        <f t="shared" si="0"/>
        <v>8</v>
      </c>
      <c r="B19" s="61">
        <v>182</v>
      </c>
      <c r="C19" s="62">
        <v>1</v>
      </c>
      <c r="D19" s="63" t="s">
        <v>69</v>
      </c>
      <c r="E19" s="64" t="s">
        <v>58</v>
      </c>
      <c r="F19" s="64" t="s">
        <v>72</v>
      </c>
      <c r="G19" s="64" t="s">
        <v>52</v>
      </c>
      <c r="H19" s="64" t="s">
        <v>55</v>
      </c>
      <c r="I19" s="64" t="s">
        <v>63</v>
      </c>
      <c r="J19" s="65" t="s">
        <v>73</v>
      </c>
      <c r="K19" s="51">
        <v>24.55</v>
      </c>
      <c r="L19" s="51">
        <v>22.38</v>
      </c>
      <c r="N19" s="43"/>
    </row>
    <row r="20" spans="1:14" ht="12" customHeight="1" thickBot="1">
      <c r="A20" s="45">
        <f t="shared" si="0"/>
        <v>9</v>
      </c>
      <c r="B20" s="59" t="s">
        <v>57</v>
      </c>
      <c r="C20" s="66">
        <v>1</v>
      </c>
      <c r="D20" s="57" t="s">
        <v>69</v>
      </c>
      <c r="E20" s="67" t="s">
        <v>69</v>
      </c>
      <c r="F20" s="67" t="s">
        <v>53</v>
      </c>
      <c r="G20" s="59" t="s">
        <v>54</v>
      </c>
      <c r="H20" s="59" t="s">
        <v>55</v>
      </c>
      <c r="I20" s="67" t="s">
        <v>53</v>
      </c>
      <c r="J20" s="68" t="s">
        <v>74</v>
      </c>
      <c r="K20" s="51">
        <f>K21+K23</f>
        <v>209.82</v>
      </c>
      <c r="L20" s="51">
        <f>L21+L23</f>
        <v>214.62</v>
      </c>
      <c r="N20" s="43"/>
    </row>
    <row r="21" spans="1:14" ht="26.25" thickBot="1">
      <c r="A21" s="45">
        <f t="shared" si="0"/>
        <v>10</v>
      </c>
      <c r="B21" s="61">
        <v>182</v>
      </c>
      <c r="C21" s="62">
        <v>1</v>
      </c>
      <c r="D21" s="63" t="s">
        <v>69</v>
      </c>
      <c r="E21" s="64" t="s">
        <v>69</v>
      </c>
      <c r="F21" s="64" t="s">
        <v>62</v>
      </c>
      <c r="G21" s="64" t="s">
        <v>54</v>
      </c>
      <c r="H21" s="64" t="s">
        <v>55</v>
      </c>
      <c r="I21" s="64" t="s">
        <v>63</v>
      </c>
      <c r="J21" s="65" t="s">
        <v>75</v>
      </c>
      <c r="K21" s="51">
        <f>K22</f>
        <v>205</v>
      </c>
      <c r="L21" s="51">
        <f>L22</f>
        <v>210</v>
      </c>
      <c r="N21" s="43"/>
    </row>
    <row r="22" spans="1:14" ht="39" thickBot="1">
      <c r="A22" s="45">
        <f t="shared" si="0"/>
        <v>11</v>
      </c>
      <c r="B22" s="61">
        <v>182</v>
      </c>
      <c r="C22" s="62">
        <v>1</v>
      </c>
      <c r="D22" s="63" t="s">
        <v>69</v>
      </c>
      <c r="E22" s="64" t="s">
        <v>69</v>
      </c>
      <c r="F22" s="64" t="s">
        <v>76</v>
      </c>
      <c r="G22" s="64" t="s">
        <v>52</v>
      </c>
      <c r="H22" s="64" t="s">
        <v>55</v>
      </c>
      <c r="I22" s="64" t="s">
        <v>63</v>
      </c>
      <c r="J22" s="65" t="s">
        <v>77</v>
      </c>
      <c r="K22" s="51">
        <v>205</v>
      </c>
      <c r="L22" s="51">
        <v>210</v>
      </c>
      <c r="N22" s="43"/>
    </row>
    <row r="23" spans="1:14" ht="26.25" thickBot="1">
      <c r="A23" s="45">
        <f t="shared" si="0"/>
        <v>12</v>
      </c>
      <c r="B23" s="61">
        <v>182</v>
      </c>
      <c r="C23" s="62">
        <v>1</v>
      </c>
      <c r="D23" s="63" t="s">
        <v>69</v>
      </c>
      <c r="E23" s="64" t="s">
        <v>69</v>
      </c>
      <c r="F23" s="64" t="s">
        <v>65</v>
      </c>
      <c r="G23" s="64" t="s">
        <v>54</v>
      </c>
      <c r="H23" s="64" t="s">
        <v>55</v>
      </c>
      <c r="I23" s="64" t="s">
        <v>63</v>
      </c>
      <c r="J23" s="65" t="s">
        <v>78</v>
      </c>
      <c r="K23" s="51">
        <f>K24</f>
        <v>4.82</v>
      </c>
      <c r="L23" s="51">
        <f>L24</f>
        <v>4.62</v>
      </c>
      <c r="N23" s="43"/>
    </row>
    <row r="24" spans="1:14" ht="39" thickBot="1">
      <c r="A24" s="45">
        <f t="shared" si="0"/>
        <v>13</v>
      </c>
      <c r="B24" s="61">
        <v>182</v>
      </c>
      <c r="C24" s="62">
        <v>1</v>
      </c>
      <c r="D24" s="63" t="s">
        <v>69</v>
      </c>
      <c r="E24" s="64" t="s">
        <v>69</v>
      </c>
      <c r="F24" s="64" t="s">
        <v>79</v>
      </c>
      <c r="G24" s="64" t="s">
        <v>52</v>
      </c>
      <c r="H24" s="64" t="s">
        <v>55</v>
      </c>
      <c r="I24" s="64" t="s">
        <v>63</v>
      </c>
      <c r="J24" s="65" t="s">
        <v>80</v>
      </c>
      <c r="K24" s="51">
        <v>4.82</v>
      </c>
      <c r="L24" s="51">
        <v>4.62</v>
      </c>
      <c r="N24" s="43"/>
    </row>
    <row r="25" spans="1:14" s="52" customFormat="1" ht="13.5" thickBot="1">
      <c r="A25" s="45">
        <f t="shared" si="0"/>
        <v>14</v>
      </c>
      <c r="B25" s="46" t="s">
        <v>81</v>
      </c>
      <c r="C25" s="46" t="s">
        <v>5</v>
      </c>
      <c r="D25" s="46" t="s">
        <v>82</v>
      </c>
      <c r="E25" s="46" t="s">
        <v>54</v>
      </c>
      <c r="F25" s="46" t="s">
        <v>53</v>
      </c>
      <c r="G25" s="46" t="s">
        <v>54</v>
      </c>
      <c r="H25" s="46" t="s">
        <v>55</v>
      </c>
      <c r="I25" s="46" t="s">
        <v>53</v>
      </c>
      <c r="J25" s="47" t="s">
        <v>83</v>
      </c>
      <c r="K25" s="51">
        <f>K26</f>
        <v>8.66</v>
      </c>
      <c r="L25" s="51">
        <f>L26</f>
        <v>9.07</v>
      </c>
      <c r="M25" s="43"/>
      <c r="N25" s="43"/>
    </row>
    <row r="26" spans="1:12" ht="26.25" thickBot="1">
      <c r="A26" s="45">
        <f t="shared" si="0"/>
        <v>15</v>
      </c>
      <c r="B26" s="69" t="s">
        <v>81</v>
      </c>
      <c r="C26" s="54" t="s">
        <v>5</v>
      </c>
      <c r="D26" s="54" t="s">
        <v>82</v>
      </c>
      <c r="E26" s="54" t="s">
        <v>84</v>
      </c>
      <c r="F26" s="54" t="s">
        <v>53</v>
      </c>
      <c r="G26" s="54" t="s">
        <v>58</v>
      </c>
      <c r="H26" s="54" t="s">
        <v>55</v>
      </c>
      <c r="I26" s="54" t="s">
        <v>63</v>
      </c>
      <c r="J26" s="70" t="s">
        <v>85</v>
      </c>
      <c r="K26" s="71">
        <f>K27</f>
        <v>8.66</v>
      </c>
      <c r="L26" s="71">
        <f>L27</f>
        <v>9.07</v>
      </c>
    </row>
    <row r="27" spans="1:14" ht="39" thickBot="1">
      <c r="A27" s="45">
        <f t="shared" si="0"/>
        <v>16</v>
      </c>
      <c r="B27" s="69" t="s">
        <v>81</v>
      </c>
      <c r="C27" s="54" t="s">
        <v>5</v>
      </c>
      <c r="D27" s="54" t="s">
        <v>82</v>
      </c>
      <c r="E27" s="54" t="s">
        <v>84</v>
      </c>
      <c r="F27" s="54" t="s">
        <v>65</v>
      </c>
      <c r="G27" s="54" t="s">
        <v>58</v>
      </c>
      <c r="H27" s="54" t="s">
        <v>55</v>
      </c>
      <c r="I27" s="54" t="s">
        <v>63</v>
      </c>
      <c r="J27" s="65" t="s">
        <v>86</v>
      </c>
      <c r="K27" s="71">
        <v>8.66</v>
      </c>
      <c r="L27" s="71">
        <v>9.07</v>
      </c>
      <c r="N27" s="43"/>
    </row>
    <row r="28" spans="1:14" s="52" customFormat="1" ht="25.5">
      <c r="A28" s="45">
        <f t="shared" si="0"/>
        <v>17</v>
      </c>
      <c r="B28" s="46" t="s">
        <v>87</v>
      </c>
      <c r="C28" s="46" t="s">
        <v>5</v>
      </c>
      <c r="D28" s="46" t="s">
        <v>88</v>
      </c>
      <c r="E28" s="46" t="s">
        <v>54</v>
      </c>
      <c r="F28" s="46" t="s">
        <v>53</v>
      </c>
      <c r="G28" s="46" t="s">
        <v>54</v>
      </c>
      <c r="H28" s="46" t="s">
        <v>55</v>
      </c>
      <c r="I28" s="46" t="s">
        <v>53</v>
      </c>
      <c r="J28" s="47" t="s">
        <v>89</v>
      </c>
      <c r="K28" s="51">
        <f aca="true" t="shared" si="1" ref="K28:L30">K29</f>
        <v>31.82</v>
      </c>
      <c r="L28" s="51">
        <f t="shared" si="1"/>
        <v>33.35</v>
      </c>
      <c r="M28" s="43"/>
      <c r="N28" s="43"/>
    </row>
    <row r="29" spans="1:14" s="52" customFormat="1" ht="51">
      <c r="A29" s="45">
        <f t="shared" si="0"/>
        <v>18</v>
      </c>
      <c r="B29" s="54" t="s">
        <v>87</v>
      </c>
      <c r="C29" s="54" t="s">
        <v>5</v>
      </c>
      <c r="D29" s="54" t="s">
        <v>88</v>
      </c>
      <c r="E29" s="54" t="s">
        <v>90</v>
      </c>
      <c r="F29" s="54" t="s">
        <v>76</v>
      </c>
      <c r="G29" s="54" t="s">
        <v>54</v>
      </c>
      <c r="H29" s="54" t="s">
        <v>55</v>
      </c>
      <c r="I29" s="54" t="s">
        <v>91</v>
      </c>
      <c r="J29" s="55" t="s">
        <v>92</v>
      </c>
      <c r="K29" s="51">
        <f t="shared" si="1"/>
        <v>31.82</v>
      </c>
      <c r="L29" s="51">
        <f t="shared" si="1"/>
        <v>33.35</v>
      </c>
      <c r="M29" s="43"/>
      <c r="N29" s="43"/>
    </row>
    <row r="30" spans="1:12" ht="51">
      <c r="A30" s="45">
        <f t="shared" si="0"/>
        <v>19</v>
      </c>
      <c r="B30" s="72" t="s">
        <v>87</v>
      </c>
      <c r="C30" s="54" t="s">
        <v>5</v>
      </c>
      <c r="D30" s="54" t="s">
        <v>88</v>
      </c>
      <c r="E30" s="54" t="s">
        <v>90</v>
      </c>
      <c r="F30" s="54" t="s">
        <v>76</v>
      </c>
      <c r="G30" s="54" t="s">
        <v>54</v>
      </c>
      <c r="H30" s="54" t="s">
        <v>55</v>
      </c>
      <c r="I30" s="54" t="s">
        <v>91</v>
      </c>
      <c r="J30" s="55" t="s">
        <v>93</v>
      </c>
      <c r="K30" s="73">
        <f t="shared" si="1"/>
        <v>31.82</v>
      </c>
      <c r="L30" s="73">
        <f t="shared" si="1"/>
        <v>33.35</v>
      </c>
    </row>
    <row r="31" spans="1:12" ht="51">
      <c r="A31" s="45">
        <f t="shared" si="0"/>
        <v>20</v>
      </c>
      <c r="B31" s="72" t="s">
        <v>87</v>
      </c>
      <c r="C31" s="54" t="s">
        <v>5</v>
      </c>
      <c r="D31" s="54" t="s">
        <v>88</v>
      </c>
      <c r="E31" s="54" t="s">
        <v>90</v>
      </c>
      <c r="F31" s="54" t="s">
        <v>76</v>
      </c>
      <c r="G31" s="54" t="s">
        <v>52</v>
      </c>
      <c r="H31" s="54" t="s">
        <v>55</v>
      </c>
      <c r="I31" s="54" t="s">
        <v>91</v>
      </c>
      <c r="J31" s="55" t="s">
        <v>93</v>
      </c>
      <c r="K31" s="73">
        <f>SUM(K32:K32)</f>
        <v>31.82</v>
      </c>
      <c r="L31" s="73">
        <f>SUM(L32:L32)</f>
        <v>33.35</v>
      </c>
    </row>
    <row r="32" spans="1:14" ht="51">
      <c r="A32" s="45">
        <f t="shared" si="0"/>
        <v>21</v>
      </c>
      <c r="B32" s="72" t="s">
        <v>87</v>
      </c>
      <c r="C32" s="54" t="s">
        <v>5</v>
      </c>
      <c r="D32" s="54" t="s">
        <v>88</v>
      </c>
      <c r="E32" s="54" t="s">
        <v>90</v>
      </c>
      <c r="F32" s="54" t="s">
        <v>76</v>
      </c>
      <c r="G32" s="54" t="s">
        <v>52</v>
      </c>
      <c r="H32" s="72" t="s">
        <v>127</v>
      </c>
      <c r="I32" s="54" t="s">
        <v>91</v>
      </c>
      <c r="J32" s="55" t="s">
        <v>95</v>
      </c>
      <c r="K32" s="73">
        <v>31.82</v>
      </c>
      <c r="L32" s="73">
        <v>33.35</v>
      </c>
      <c r="N32" s="43"/>
    </row>
    <row r="33" spans="1:12" ht="12.75">
      <c r="A33" s="45">
        <f t="shared" si="0"/>
        <v>22</v>
      </c>
      <c r="B33" s="46" t="s">
        <v>87</v>
      </c>
      <c r="C33" s="46" t="s">
        <v>5</v>
      </c>
      <c r="D33" s="46" t="s">
        <v>96</v>
      </c>
      <c r="E33" s="46" t="s">
        <v>54</v>
      </c>
      <c r="F33" s="46" t="s">
        <v>53</v>
      </c>
      <c r="G33" s="46" t="s">
        <v>54</v>
      </c>
      <c r="H33" s="46" t="s">
        <v>55</v>
      </c>
      <c r="I33" s="46" t="s">
        <v>53</v>
      </c>
      <c r="J33" s="47" t="s">
        <v>97</v>
      </c>
      <c r="K33" s="51">
        <f aca="true" t="shared" si="2" ref="K33:L35">K34</f>
        <v>17.06</v>
      </c>
      <c r="L33" s="51">
        <f t="shared" si="2"/>
        <v>17.88</v>
      </c>
    </row>
    <row r="34" spans="1:12" ht="38.25">
      <c r="A34" s="45">
        <f t="shared" si="0"/>
        <v>23</v>
      </c>
      <c r="B34" s="54" t="s">
        <v>87</v>
      </c>
      <c r="C34" s="54" t="s">
        <v>5</v>
      </c>
      <c r="D34" s="54" t="s">
        <v>96</v>
      </c>
      <c r="E34" s="54" t="s">
        <v>69</v>
      </c>
      <c r="F34" s="54" t="s">
        <v>53</v>
      </c>
      <c r="G34" s="54" t="s">
        <v>54</v>
      </c>
      <c r="H34" s="54" t="s">
        <v>55</v>
      </c>
      <c r="I34" s="54" t="s">
        <v>98</v>
      </c>
      <c r="J34" s="55" t="s">
        <v>99</v>
      </c>
      <c r="K34" s="51">
        <f t="shared" si="2"/>
        <v>17.06</v>
      </c>
      <c r="L34" s="51">
        <f t="shared" si="2"/>
        <v>17.88</v>
      </c>
    </row>
    <row r="35" spans="1:12" ht="25.5">
      <c r="A35" s="45">
        <f t="shared" si="0"/>
        <v>24</v>
      </c>
      <c r="B35" s="54" t="s">
        <v>87</v>
      </c>
      <c r="C35" s="54" t="s">
        <v>5</v>
      </c>
      <c r="D35" s="54" t="s">
        <v>96</v>
      </c>
      <c r="E35" s="54" t="s">
        <v>69</v>
      </c>
      <c r="F35" s="54" t="s">
        <v>62</v>
      </c>
      <c r="G35" s="54" t="s">
        <v>54</v>
      </c>
      <c r="H35" s="54" t="s">
        <v>55</v>
      </c>
      <c r="I35" s="54" t="s">
        <v>98</v>
      </c>
      <c r="J35" s="55" t="s">
        <v>100</v>
      </c>
      <c r="K35" s="51">
        <f t="shared" si="2"/>
        <v>17.06</v>
      </c>
      <c r="L35" s="51">
        <f t="shared" si="2"/>
        <v>17.88</v>
      </c>
    </row>
    <row r="36" spans="1:12" ht="25.5">
      <c r="A36" s="45">
        <f t="shared" si="0"/>
        <v>25</v>
      </c>
      <c r="B36" s="54" t="s">
        <v>87</v>
      </c>
      <c r="C36" s="54" t="s">
        <v>5</v>
      </c>
      <c r="D36" s="54" t="s">
        <v>96</v>
      </c>
      <c r="E36" s="54" t="s">
        <v>69</v>
      </c>
      <c r="F36" s="54" t="s">
        <v>76</v>
      </c>
      <c r="G36" s="54" t="s">
        <v>52</v>
      </c>
      <c r="H36" s="54" t="s">
        <v>55</v>
      </c>
      <c r="I36" s="54" t="s">
        <v>98</v>
      </c>
      <c r="J36" s="55" t="s">
        <v>101</v>
      </c>
      <c r="K36" s="51">
        <f>SUM(K37:K37)</f>
        <v>17.06</v>
      </c>
      <c r="L36" s="51">
        <f>SUM(L37:L37)</f>
        <v>17.88</v>
      </c>
    </row>
    <row r="37" spans="1:14" ht="38.25">
      <c r="A37" s="45">
        <f t="shared" si="0"/>
        <v>26</v>
      </c>
      <c r="B37" s="54" t="s">
        <v>87</v>
      </c>
      <c r="C37" s="54" t="s">
        <v>5</v>
      </c>
      <c r="D37" s="54" t="s">
        <v>96</v>
      </c>
      <c r="E37" s="54" t="s">
        <v>69</v>
      </c>
      <c r="F37" s="54" t="s">
        <v>76</v>
      </c>
      <c r="G37" s="54" t="s">
        <v>52</v>
      </c>
      <c r="H37" s="54" t="s">
        <v>127</v>
      </c>
      <c r="I37" s="54" t="s">
        <v>98</v>
      </c>
      <c r="J37" s="55" t="s">
        <v>102</v>
      </c>
      <c r="K37" s="51">
        <v>17.06</v>
      </c>
      <c r="L37" s="51">
        <v>17.88</v>
      </c>
      <c r="N37" s="43"/>
    </row>
    <row r="38" spans="1:14" s="52" customFormat="1" ht="12.75">
      <c r="A38" s="45">
        <f t="shared" si="0"/>
        <v>27</v>
      </c>
      <c r="B38" s="46" t="s">
        <v>81</v>
      </c>
      <c r="C38" s="46" t="s">
        <v>6</v>
      </c>
      <c r="D38" s="46" t="s">
        <v>54</v>
      </c>
      <c r="E38" s="46" t="s">
        <v>54</v>
      </c>
      <c r="F38" s="46" t="s">
        <v>53</v>
      </c>
      <c r="G38" s="46" t="s">
        <v>54</v>
      </c>
      <c r="H38" s="46" t="s">
        <v>55</v>
      </c>
      <c r="I38" s="46" t="s">
        <v>53</v>
      </c>
      <c r="J38" s="47" t="s">
        <v>103</v>
      </c>
      <c r="K38" s="51">
        <f>K39+K51</f>
        <v>4490.71</v>
      </c>
      <c r="L38" s="51">
        <f>L39+L51</f>
        <v>4619.84</v>
      </c>
      <c r="M38" s="43"/>
      <c r="N38" s="43"/>
    </row>
    <row r="39" spans="1:14" s="52" customFormat="1" ht="25.5">
      <c r="A39" s="45">
        <f t="shared" si="0"/>
        <v>28</v>
      </c>
      <c r="B39" s="46" t="s">
        <v>81</v>
      </c>
      <c r="C39" s="46" t="s">
        <v>6</v>
      </c>
      <c r="D39" s="46" t="s">
        <v>60</v>
      </c>
      <c r="E39" s="46" t="s">
        <v>54</v>
      </c>
      <c r="F39" s="46" t="s">
        <v>53</v>
      </c>
      <c r="G39" s="46" t="s">
        <v>54</v>
      </c>
      <c r="H39" s="46" t="s">
        <v>55</v>
      </c>
      <c r="I39" s="46" t="s">
        <v>53</v>
      </c>
      <c r="J39" s="47" t="s">
        <v>104</v>
      </c>
      <c r="K39" s="51">
        <f>K40+K43+K46</f>
        <v>4368.66</v>
      </c>
      <c r="L39" s="51">
        <f>L40+L43+L46</f>
        <v>4374.650000000001</v>
      </c>
      <c r="M39" s="43"/>
      <c r="N39" s="43"/>
    </row>
    <row r="40" spans="1:12" ht="12.75">
      <c r="A40" s="45">
        <f t="shared" si="0"/>
        <v>29</v>
      </c>
      <c r="B40" s="54" t="s">
        <v>81</v>
      </c>
      <c r="C40" s="54" t="s">
        <v>6</v>
      </c>
      <c r="D40" s="54" t="s">
        <v>60</v>
      </c>
      <c r="E40" s="54" t="s">
        <v>58</v>
      </c>
      <c r="F40" s="54" t="s">
        <v>53</v>
      </c>
      <c r="G40" s="54" t="s">
        <v>54</v>
      </c>
      <c r="H40" s="54" t="s">
        <v>55</v>
      </c>
      <c r="I40" s="54" t="s">
        <v>105</v>
      </c>
      <c r="J40" s="55" t="s">
        <v>106</v>
      </c>
      <c r="K40" s="51">
        <f>K41</f>
        <v>1395.4</v>
      </c>
      <c r="L40" s="51">
        <f>L41</f>
        <v>1395.4</v>
      </c>
    </row>
    <row r="41" spans="1:12" ht="12.75">
      <c r="A41" s="45">
        <f t="shared" si="0"/>
        <v>30</v>
      </c>
      <c r="B41" s="54" t="s">
        <v>81</v>
      </c>
      <c r="C41" s="54" t="s">
        <v>6</v>
      </c>
      <c r="D41" s="54" t="s">
        <v>60</v>
      </c>
      <c r="E41" s="54" t="s">
        <v>58</v>
      </c>
      <c r="F41" s="54" t="s">
        <v>107</v>
      </c>
      <c r="G41" s="54" t="s">
        <v>54</v>
      </c>
      <c r="H41" s="54" t="s">
        <v>55</v>
      </c>
      <c r="I41" s="54" t="s">
        <v>105</v>
      </c>
      <c r="J41" s="55" t="s">
        <v>108</v>
      </c>
      <c r="K41" s="51">
        <f>K42</f>
        <v>1395.4</v>
      </c>
      <c r="L41" s="51">
        <f>L42</f>
        <v>1395.4</v>
      </c>
    </row>
    <row r="42" spans="1:12" ht="12.75">
      <c r="A42" s="45">
        <f t="shared" si="0"/>
        <v>31</v>
      </c>
      <c r="B42" s="54" t="s">
        <v>81</v>
      </c>
      <c r="C42" s="54" t="s">
        <v>6</v>
      </c>
      <c r="D42" s="54" t="s">
        <v>60</v>
      </c>
      <c r="E42" s="54" t="s">
        <v>58</v>
      </c>
      <c r="F42" s="54" t="s">
        <v>107</v>
      </c>
      <c r="G42" s="54" t="s">
        <v>52</v>
      </c>
      <c r="H42" s="54" t="s">
        <v>55</v>
      </c>
      <c r="I42" s="54" t="s">
        <v>105</v>
      </c>
      <c r="J42" s="55" t="s">
        <v>109</v>
      </c>
      <c r="K42" s="51">
        <f>743.14+652.26</f>
        <v>1395.4</v>
      </c>
      <c r="L42" s="51">
        <f>743.14+652.26</f>
        <v>1395.4</v>
      </c>
    </row>
    <row r="43" spans="1:12" ht="25.5">
      <c r="A43" s="45">
        <f t="shared" si="0"/>
        <v>32</v>
      </c>
      <c r="B43" s="54" t="s">
        <v>81</v>
      </c>
      <c r="C43" s="54" t="s">
        <v>6</v>
      </c>
      <c r="D43" s="54" t="s">
        <v>60</v>
      </c>
      <c r="E43" s="54" t="s">
        <v>110</v>
      </c>
      <c r="F43" s="54" t="s">
        <v>53</v>
      </c>
      <c r="G43" s="54" t="s">
        <v>54</v>
      </c>
      <c r="H43" s="54" t="s">
        <v>55</v>
      </c>
      <c r="I43" s="54" t="s">
        <v>105</v>
      </c>
      <c r="J43" s="55" t="s">
        <v>111</v>
      </c>
      <c r="K43" s="51">
        <f>K44</f>
        <v>62.2</v>
      </c>
      <c r="L43" s="51">
        <f>L44</f>
        <v>62.2</v>
      </c>
    </row>
    <row r="44" spans="1:12" ht="25.5">
      <c r="A44" s="45">
        <f t="shared" si="0"/>
        <v>33</v>
      </c>
      <c r="B44" s="54" t="s">
        <v>81</v>
      </c>
      <c r="C44" s="54" t="s">
        <v>6</v>
      </c>
      <c r="D44" s="54" t="s">
        <v>60</v>
      </c>
      <c r="E44" s="54" t="s">
        <v>110</v>
      </c>
      <c r="F44" s="54" t="s">
        <v>112</v>
      </c>
      <c r="G44" s="54" t="s">
        <v>54</v>
      </c>
      <c r="H44" s="54" t="s">
        <v>55</v>
      </c>
      <c r="I44" s="54" t="s">
        <v>105</v>
      </c>
      <c r="J44" s="55" t="s">
        <v>113</v>
      </c>
      <c r="K44" s="51">
        <f>K45</f>
        <v>62.2</v>
      </c>
      <c r="L44" s="51">
        <f>L45</f>
        <v>62.2</v>
      </c>
    </row>
    <row r="45" spans="1:12" ht="24">
      <c r="A45" s="45">
        <f t="shared" si="0"/>
        <v>34</v>
      </c>
      <c r="B45" s="54" t="s">
        <v>81</v>
      </c>
      <c r="C45" s="54" t="s">
        <v>6</v>
      </c>
      <c r="D45" s="54" t="s">
        <v>60</v>
      </c>
      <c r="E45" s="54" t="s">
        <v>110</v>
      </c>
      <c r="F45" s="54" t="s">
        <v>112</v>
      </c>
      <c r="G45" s="54" t="s">
        <v>52</v>
      </c>
      <c r="H45" s="54" t="s">
        <v>55</v>
      </c>
      <c r="I45" s="54" t="s">
        <v>105</v>
      </c>
      <c r="J45" s="74" t="s">
        <v>114</v>
      </c>
      <c r="K45" s="51">
        <v>62.2</v>
      </c>
      <c r="L45" s="51">
        <v>62.2</v>
      </c>
    </row>
    <row r="46" spans="1:14" s="52" customFormat="1" ht="12.75">
      <c r="A46" s="45">
        <f t="shared" si="0"/>
        <v>35</v>
      </c>
      <c r="B46" s="54" t="s">
        <v>81</v>
      </c>
      <c r="C46" s="54" t="s">
        <v>6</v>
      </c>
      <c r="D46" s="54" t="s">
        <v>60</v>
      </c>
      <c r="E46" s="54" t="s">
        <v>84</v>
      </c>
      <c r="F46" s="54" t="s">
        <v>53</v>
      </c>
      <c r="G46" s="54" t="s">
        <v>54</v>
      </c>
      <c r="H46" s="54" t="s">
        <v>55</v>
      </c>
      <c r="I46" s="54" t="s">
        <v>105</v>
      </c>
      <c r="J46" s="55" t="s">
        <v>115</v>
      </c>
      <c r="K46" s="51">
        <f>K47+K49</f>
        <v>2911.06</v>
      </c>
      <c r="L46" s="51">
        <f>L47+L49</f>
        <v>2917.05</v>
      </c>
      <c r="M46" s="43"/>
      <c r="N46" s="43"/>
    </row>
    <row r="47" spans="1:12" ht="39" thickBot="1">
      <c r="A47" s="45">
        <f t="shared" si="0"/>
        <v>36</v>
      </c>
      <c r="B47" s="54" t="s">
        <v>81</v>
      </c>
      <c r="C47" s="54" t="s">
        <v>6</v>
      </c>
      <c r="D47" s="54" t="s">
        <v>60</v>
      </c>
      <c r="E47" s="54" t="s">
        <v>84</v>
      </c>
      <c r="F47" s="54" t="s">
        <v>116</v>
      </c>
      <c r="G47" s="54" t="s">
        <v>54</v>
      </c>
      <c r="H47" s="54" t="s">
        <v>55</v>
      </c>
      <c r="I47" s="54" t="s">
        <v>105</v>
      </c>
      <c r="J47" s="55" t="s">
        <v>117</v>
      </c>
      <c r="K47" s="85">
        <f>K48</f>
        <v>54.79</v>
      </c>
      <c r="L47" s="85">
        <f>L48</f>
        <v>57.53</v>
      </c>
    </row>
    <row r="48" spans="1:12" ht="27" customHeight="1" thickBot="1">
      <c r="A48" s="45">
        <f t="shared" si="0"/>
        <v>37</v>
      </c>
      <c r="B48" s="54" t="s">
        <v>81</v>
      </c>
      <c r="C48" s="54" t="s">
        <v>6</v>
      </c>
      <c r="D48" s="54" t="s">
        <v>60</v>
      </c>
      <c r="E48" s="54" t="s">
        <v>84</v>
      </c>
      <c r="F48" s="54" t="s">
        <v>116</v>
      </c>
      <c r="G48" s="54" t="s">
        <v>52</v>
      </c>
      <c r="H48" s="54" t="s">
        <v>55</v>
      </c>
      <c r="I48" s="54" t="s">
        <v>105</v>
      </c>
      <c r="J48" s="86" t="s">
        <v>118</v>
      </c>
      <c r="K48" s="85">
        <v>54.79</v>
      </c>
      <c r="L48" s="85">
        <v>57.53</v>
      </c>
    </row>
    <row r="49" spans="1:12" ht="13.5" thickBot="1">
      <c r="A49" s="45">
        <f t="shared" si="0"/>
        <v>38</v>
      </c>
      <c r="B49" s="54" t="s">
        <v>81</v>
      </c>
      <c r="C49" s="54" t="s">
        <v>6</v>
      </c>
      <c r="D49" s="54" t="s">
        <v>60</v>
      </c>
      <c r="E49" s="54" t="s">
        <v>84</v>
      </c>
      <c r="F49" s="54" t="s">
        <v>119</v>
      </c>
      <c r="G49" s="54" t="s">
        <v>54</v>
      </c>
      <c r="H49" s="54" t="s">
        <v>55</v>
      </c>
      <c r="I49" s="54" t="s">
        <v>105</v>
      </c>
      <c r="J49" s="87" t="s">
        <v>120</v>
      </c>
      <c r="K49" s="85">
        <f>K50</f>
        <v>2856.27</v>
      </c>
      <c r="L49" s="85">
        <f>L50</f>
        <v>2859.52</v>
      </c>
    </row>
    <row r="50" spans="1:12" ht="13.5" thickBot="1">
      <c r="A50" s="45">
        <f t="shared" si="0"/>
        <v>39</v>
      </c>
      <c r="B50" s="77" t="s">
        <v>81</v>
      </c>
      <c r="C50" s="77" t="s">
        <v>6</v>
      </c>
      <c r="D50" s="77" t="s">
        <v>60</v>
      </c>
      <c r="E50" s="77" t="s">
        <v>84</v>
      </c>
      <c r="F50" s="77" t="s">
        <v>119</v>
      </c>
      <c r="G50" s="77" t="s">
        <v>52</v>
      </c>
      <c r="H50" s="77" t="s">
        <v>55</v>
      </c>
      <c r="I50" s="77" t="s">
        <v>105</v>
      </c>
      <c r="J50" s="87" t="s">
        <v>121</v>
      </c>
      <c r="K50" s="85">
        <f>3.4+25+30+2797.87</f>
        <v>2856.27</v>
      </c>
      <c r="L50" s="85">
        <f>3.5+25+2831.02</f>
        <v>2859.52</v>
      </c>
    </row>
    <row r="51" spans="1:14" ht="14.25" customHeight="1">
      <c r="A51" s="45">
        <f t="shared" si="0"/>
        <v>40</v>
      </c>
      <c r="B51" s="88" t="s">
        <v>81</v>
      </c>
      <c r="C51" s="88" t="s">
        <v>6</v>
      </c>
      <c r="D51" s="88" t="s">
        <v>128</v>
      </c>
      <c r="E51" s="88" t="s">
        <v>54</v>
      </c>
      <c r="F51" s="88" t="s">
        <v>53</v>
      </c>
      <c r="G51" s="88" t="s">
        <v>54</v>
      </c>
      <c r="H51" s="88" t="s">
        <v>55</v>
      </c>
      <c r="I51" s="88" t="s">
        <v>129</v>
      </c>
      <c r="J51" s="89" t="s">
        <v>130</v>
      </c>
      <c r="K51" s="85">
        <f>K52</f>
        <v>122.05</v>
      </c>
      <c r="L51" s="85">
        <f>L52</f>
        <v>245.19</v>
      </c>
      <c r="N51" s="49"/>
    </row>
    <row r="52" spans="1:14" ht="14.25" customHeight="1">
      <c r="A52" s="45">
        <f t="shared" si="0"/>
        <v>41</v>
      </c>
      <c r="B52" s="90" t="s">
        <v>81</v>
      </c>
      <c r="C52" s="90" t="s">
        <v>6</v>
      </c>
      <c r="D52" s="90" t="s">
        <v>128</v>
      </c>
      <c r="E52" s="90" t="s">
        <v>90</v>
      </c>
      <c r="F52" s="90" t="s">
        <v>53</v>
      </c>
      <c r="G52" s="90" t="s">
        <v>52</v>
      </c>
      <c r="H52" s="90" t="s">
        <v>55</v>
      </c>
      <c r="I52" s="90" t="s">
        <v>129</v>
      </c>
      <c r="J52" s="91" t="s">
        <v>131</v>
      </c>
      <c r="K52" s="85">
        <f>K53</f>
        <v>122.05</v>
      </c>
      <c r="L52" s="85">
        <f>L53</f>
        <v>245.19</v>
      </c>
      <c r="N52" s="49"/>
    </row>
    <row r="53" spans="1:12" ht="13.5" customHeight="1" thickBot="1">
      <c r="A53" s="45">
        <f t="shared" si="0"/>
        <v>42</v>
      </c>
      <c r="B53" s="90" t="s">
        <v>81</v>
      </c>
      <c r="C53" s="90" t="s">
        <v>6</v>
      </c>
      <c r="D53" s="90" t="s">
        <v>128</v>
      </c>
      <c r="E53" s="90" t="s">
        <v>90</v>
      </c>
      <c r="F53" s="90" t="s">
        <v>53</v>
      </c>
      <c r="G53" s="90" t="s">
        <v>52</v>
      </c>
      <c r="H53" s="90" t="s">
        <v>55</v>
      </c>
      <c r="I53" s="90" t="s">
        <v>129</v>
      </c>
      <c r="J53" s="91" t="s">
        <v>131</v>
      </c>
      <c r="K53" s="85">
        <v>122.05</v>
      </c>
      <c r="L53" s="85">
        <v>245.19</v>
      </c>
    </row>
    <row r="54" spans="1:14" s="52" customFormat="1" ht="15" thickBot="1">
      <c r="A54" s="79"/>
      <c r="B54" s="80"/>
      <c r="C54" s="80"/>
      <c r="D54" s="80"/>
      <c r="E54" s="80"/>
      <c r="F54" s="80"/>
      <c r="G54" s="80"/>
      <c r="H54" s="80"/>
      <c r="I54" s="80"/>
      <c r="J54" s="81" t="s">
        <v>122</v>
      </c>
      <c r="K54" s="92">
        <f>K11+K38</f>
        <v>5003.88</v>
      </c>
      <c r="L54" s="92">
        <f>L11+L38</f>
        <v>5149.02</v>
      </c>
      <c r="M54" s="43"/>
      <c r="N54" s="43"/>
    </row>
    <row r="55" spans="1:12" ht="12.75">
      <c r="A55" s="83"/>
      <c r="K55" s="32"/>
      <c r="L55" s="32"/>
    </row>
    <row r="56" spans="1:12" ht="12.75">
      <c r="A56" s="83"/>
      <c r="K56" s="32"/>
      <c r="L56" s="32"/>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sheetData>
  <sheetProtection/>
  <mergeCells count="7">
    <mergeCell ref="J1:L1"/>
    <mergeCell ref="A6:L6"/>
    <mergeCell ref="J7:L7"/>
    <mergeCell ref="A8:I8"/>
    <mergeCell ref="J8:J9"/>
    <mergeCell ref="K8:K9"/>
    <mergeCell ref="L8:L9"/>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D33"/>
  <sheetViews>
    <sheetView view="pageBreakPreview" zoomScale="60" zoomScalePageLayoutView="0" workbookViewId="0" topLeftCell="A2">
      <selection activeCell="B2" sqref="B2:D2"/>
    </sheetView>
  </sheetViews>
  <sheetFormatPr defaultColWidth="9.00390625" defaultRowHeight="12.75"/>
  <cols>
    <col min="1" max="1" width="5.375" style="0" customWidth="1"/>
    <col min="2" max="2" width="55.625" style="0" customWidth="1"/>
    <col min="3" max="3" width="14.625" style="0" customWidth="1"/>
    <col min="4" max="4" width="11.625" style="0" customWidth="1"/>
  </cols>
  <sheetData>
    <row r="1" ht="12.75">
      <c r="C1" s="102"/>
    </row>
    <row r="2" spans="2:4" ht="12.75" customHeight="1">
      <c r="B2" s="233" t="s">
        <v>397</v>
      </c>
      <c r="C2" s="315"/>
      <c r="D2" s="315"/>
    </row>
    <row r="3" spans="2:4" ht="12.75">
      <c r="B3" s="235" t="s">
        <v>207</v>
      </c>
      <c r="C3" s="230"/>
      <c r="D3" s="230"/>
    </row>
    <row r="4" spans="2:4" ht="12.75" customHeight="1">
      <c r="B4" s="237" t="s">
        <v>401</v>
      </c>
      <c r="C4" s="230"/>
      <c r="D4" s="230"/>
    </row>
    <row r="6" spans="2:4" ht="64.5" customHeight="1">
      <c r="B6" s="316" t="s">
        <v>206</v>
      </c>
      <c r="C6" s="317"/>
      <c r="D6" s="317"/>
    </row>
    <row r="7" spans="2:4" ht="16.5" thickBot="1">
      <c r="B7" s="316"/>
      <c r="C7" s="317"/>
      <c r="D7" s="317"/>
    </row>
    <row r="8" spans="2:4" ht="12.75" customHeight="1">
      <c r="B8" s="320" t="s">
        <v>166</v>
      </c>
      <c r="C8" s="322" t="s">
        <v>167</v>
      </c>
      <c r="D8" s="324" t="s">
        <v>168</v>
      </c>
    </row>
    <row r="9" spans="2:4" ht="13.5" thickBot="1">
      <c r="B9" s="321"/>
      <c r="C9" s="323"/>
      <c r="D9" s="325"/>
    </row>
    <row r="10" spans="2:4" ht="15">
      <c r="B10" s="105" t="s">
        <v>169</v>
      </c>
      <c r="C10" s="106" t="s">
        <v>170</v>
      </c>
      <c r="D10" s="216">
        <f>D11+D12+D13+D14</f>
        <v>2547.3900000000003</v>
      </c>
    </row>
    <row r="11" spans="2:4" ht="25.5">
      <c r="B11" s="107" t="s">
        <v>171</v>
      </c>
      <c r="C11" s="108" t="s">
        <v>172</v>
      </c>
      <c r="D11" s="217">
        <f>'прил 9 ВЕДОМ'!G11</f>
        <v>442.47</v>
      </c>
    </row>
    <row r="12" spans="2:4" ht="42.75" customHeight="1">
      <c r="B12" s="107" t="s">
        <v>173</v>
      </c>
      <c r="C12" s="108" t="s">
        <v>174</v>
      </c>
      <c r="D12" s="217">
        <f>'прил 9 ВЕДОМ'!G20</f>
        <v>2099.92</v>
      </c>
    </row>
    <row r="13" spans="2:4" ht="17.25" customHeight="1">
      <c r="B13" s="109" t="s">
        <v>175</v>
      </c>
      <c r="C13" s="108" t="s">
        <v>176</v>
      </c>
      <c r="D13" s="217"/>
    </row>
    <row r="14" spans="2:4" ht="12.75">
      <c r="B14" s="109" t="s">
        <v>177</v>
      </c>
      <c r="C14" s="110" t="s">
        <v>257</v>
      </c>
      <c r="D14" s="217">
        <f>'прил 9 ВЕДОМ'!G50</f>
        <v>5</v>
      </c>
    </row>
    <row r="15" spans="2:4" ht="15">
      <c r="B15" s="111" t="s">
        <v>179</v>
      </c>
      <c r="C15" s="112" t="s">
        <v>180</v>
      </c>
      <c r="D15" s="218">
        <f>D16</f>
        <v>60.72</v>
      </c>
    </row>
    <row r="16" spans="2:4" ht="12.75">
      <c r="B16" s="107" t="s">
        <v>181</v>
      </c>
      <c r="C16" s="108" t="s">
        <v>182</v>
      </c>
      <c r="D16" s="217">
        <f>'прил 9 ВЕДОМ'!G59</f>
        <v>60.72</v>
      </c>
    </row>
    <row r="17" spans="2:4" ht="30">
      <c r="B17" s="111" t="s">
        <v>183</v>
      </c>
      <c r="C17" s="112" t="s">
        <v>184</v>
      </c>
      <c r="D17" s="218">
        <f>D18</f>
        <v>2.5</v>
      </c>
    </row>
    <row r="18" spans="2:4" ht="25.5">
      <c r="B18" s="107" t="s">
        <v>185</v>
      </c>
      <c r="C18" s="108" t="s">
        <v>268</v>
      </c>
      <c r="D18" s="217">
        <f>'прил 9 ВЕДОМ'!G63</f>
        <v>2.5</v>
      </c>
    </row>
    <row r="19" spans="2:4" ht="15">
      <c r="B19" s="219" t="s">
        <v>279</v>
      </c>
      <c r="C19" s="143" t="s">
        <v>280</v>
      </c>
      <c r="D19" s="218">
        <f>D20</f>
        <v>0.05</v>
      </c>
    </row>
    <row r="20" spans="2:4" ht="12.75">
      <c r="B20" s="220" t="s">
        <v>281</v>
      </c>
      <c r="C20" s="132" t="s">
        <v>282</v>
      </c>
      <c r="D20" s="217">
        <f>'прил 9 ВЕДОМ'!G74</f>
        <v>0.05</v>
      </c>
    </row>
    <row r="21" spans="2:4" ht="15">
      <c r="B21" s="111" t="s">
        <v>186</v>
      </c>
      <c r="C21" s="112" t="s">
        <v>187</v>
      </c>
      <c r="D21" s="218">
        <f>D22+D23</f>
        <v>313.66999999999996</v>
      </c>
    </row>
    <row r="22" spans="2:4" ht="12.75">
      <c r="B22" s="109" t="s">
        <v>188</v>
      </c>
      <c r="C22" s="110" t="s">
        <v>189</v>
      </c>
      <c r="D22" s="221">
        <f>'прил 9 ВЕДОМ'!G84</f>
        <v>12</v>
      </c>
    </row>
    <row r="23" spans="2:4" ht="12.75">
      <c r="B23" s="107" t="s">
        <v>190</v>
      </c>
      <c r="C23" s="108" t="s">
        <v>191</v>
      </c>
      <c r="D23" s="217">
        <f>'прил 9 ВЕДОМ'!G91</f>
        <v>301.66999999999996</v>
      </c>
    </row>
    <row r="24" spans="2:4" ht="15">
      <c r="B24" s="111" t="s">
        <v>192</v>
      </c>
      <c r="C24" s="112" t="s">
        <v>193</v>
      </c>
      <c r="D24" s="218">
        <f>D25</f>
        <v>1870.94</v>
      </c>
    </row>
    <row r="25" spans="2:4" ht="12.75">
      <c r="B25" s="113" t="s">
        <v>194</v>
      </c>
      <c r="C25" s="108" t="s">
        <v>195</v>
      </c>
      <c r="D25" s="217">
        <f>'прил 9 ВЕДОМ'!G143+'прил 9 ВЕДОМ'!G154</f>
        <v>1870.94</v>
      </c>
    </row>
    <row r="26" spans="2:4" ht="15">
      <c r="B26" s="111" t="s">
        <v>196</v>
      </c>
      <c r="C26" s="112" t="s">
        <v>197</v>
      </c>
      <c r="D26" s="218">
        <f>D27</f>
        <v>28</v>
      </c>
    </row>
    <row r="27" spans="2:4" ht="18.75" customHeight="1">
      <c r="B27" s="107" t="s">
        <v>198</v>
      </c>
      <c r="C27" s="108" t="s">
        <v>199</v>
      </c>
      <c r="D27" s="217">
        <f>'прил 9 ВЕДОМ'!G124</f>
        <v>28</v>
      </c>
    </row>
    <row r="28" spans="2:4" ht="18.75" customHeight="1" hidden="1" thickBot="1">
      <c r="B28" s="114"/>
      <c r="C28" s="108"/>
      <c r="D28" s="222"/>
    </row>
    <row r="29" spans="2:4" s="116" customFormat="1" ht="15">
      <c r="B29" s="115" t="s">
        <v>200</v>
      </c>
      <c r="C29" s="112" t="s">
        <v>201</v>
      </c>
      <c r="D29" s="218">
        <f>D30</f>
        <v>2</v>
      </c>
    </row>
    <row r="30" spans="2:4" ht="12.75">
      <c r="B30" s="109" t="s">
        <v>202</v>
      </c>
      <c r="C30" s="108" t="s">
        <v>203</v>
      </c>
      <c r="D30" s="217">
        <f>'прил 9 ВЕДОМ'!G137</f>
        <v>2</v>
      </c>
    </row>
    <row r="31" spans="2:4" ht="11.25" customHeight="1">
      <c r="B31" s="117"/>
      <c r="C31" s="108"/>
      <c r="D31" s="223"/>
    </row>
    <row r="32" spans="2:4" ht="14.25" customHeight="1" thickBot="1">
      <c r="B32" s="114"/>
      <c r="C32" s="224"/>
      <c r="D32" s="222"/>
    </row>
    <row r="33" spans="2:4" ht="16.5" thickBot="1">
      <c r="B33" s="318" t="s">
        <v>204</v>
      </c>
      <c r="C33" s="319"/>
      <c r="D33" s="118">
        <f>D10+D15+D17+D19+D21+D24+D26+D29+D31</f>
        <v>4825.27</v>
      </c>
    </row>
  </sheetData>
  <sheetProtection/>
  <mergeCells count="9">
    <mergeCell ref="B2:D2"/>
    <mergeCell ref="B3:D3"/>
    <mergeCell ref="B4:D4"/>
    <mergeCell ref="B6:D6"/>
    <mergeCell ref="B33:C33"/>
    <mergeCell ref="B7:D7"/>
    <mergeCell ref="B8:B9"/>
    <mergeCell ref="C8:C9"/>
    <mergeCell ref="D8:D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53"/>
  <sheetViews>
    <sheetView view="pageBreakPreview" zoomScale="60" zoomScalePageLayoutView="0" workbookViewId="0" topLeftCell="A120">
      <selection activeCell="E1" sqref="D1:G3"/>
    </sheetView>
  </sheetViews>
  <sheetFormatPr defaultColWidth="9.00390625" defaultRowHeight="12.75"/>
  <cols>
    <col min="1" max="1" width="5.375" style="119" customWidth="1"/>
    <col min="2" max="2" width="36.25390625" style="119" customWidth="1"/>
    <col min="3" max="3" width="4.875" style="119" customWidth="1"/>
    <col min="4" max="4" width="6.25390625" style="119" customWidth="1"/>
    <col min="5" max="5" width="10.125" style="120" customWidth="1"/>
    <col min="6" max="6" width="7.125" style="122" customWidth="1"/>
    <col min="7" max="7" width="10.625" style="119" customWidth="1"/>
    <col min="8" max="16384" width="9.125" style="119" customWidth="1"/>
  </cols>
  <sheetData>
    <row r="1" spans="4:7" ht="12.75" customHeight="1">
      <c r="D1" s="121"/>
      <c r="E1" s="332" t="s">
        <v>398</v>
      </c>
      <c r="F1" s="332"/>
      <c r="G1" s="332"/>
    </row>
    <row r="2" spans="4:9" ht="12.75">
      <c r="D2" s="335" t="s">
        <v>207</v>
      </c>
      <c r="E2" s="335"/>
      <c r="F2" s="335"/>
      <c r="G2" s="335"/>
      <c r="I2" s="121"/>
    </row>
    <row r="3" spans="4:7" ht="12.75" customHeight="1">
      <c r="D3" s="121"/>
      <c r="E3" s="336" t="s">
        <v>402</v>
      </c>
      <c r="F3" s="336"/>
      <c r="G3" s="336"/>
    </row>
    <row r="5" spans="1:7" ht="30.75" customHeight="1">
      <c r="A5" s="337" t="s">
        <v>392</v>
      </c>
      <c r="B5" s="337"/>
      <c r="C5" s="337"/>
      <c r="D5" s="337"/>
      <c r="E5" s="337"/>
      <c r="F5" s="337"/>
      <c r="G5" s="337"/>
    </row>
    <row r="6" spans="1:5" ht="13.5" thickBot="1">
      <c r="A6" s="123"/>
      <c r="B6" s="123"/>
      <c r="C6" s="123"/>
      <c r="D6" s="123"/>
      <c r="E6" s="124"/>
    </row>
    <row r="7" spans="1:7" s="125" customFormat="1" ht="22.5" customHeight="1">
      <c r="A7" s="330" t="s">
        <v>1</v>
      </c>
      <c r="B7" s="330" t="s">
        <v>166</v>
      </c>
      <c r="C7" s="330" t="s">
        <v>208</v>
      </c>
      <c r="D7" s="330" t="s">
        <v>209</v>
      </c>
      <c r="E7" s="326" t="s">
        <v>210</v>
      </c>
      <c r="F7" s="328" t="s">
        <v>211</v>
      </c>
      <c r="G7" s="330" t="s">
        <v>168</v>
      </c>
    </row>
    <row r="8" spans="1:7" s="125" customFormat="1" ht="13.5" thickBot="1">
      <c r="A8" s="331"/>
      <c r="B8" s="331"/>
      <c r="C8" s="331"/>
      <c r="D8" s="331"/>
      <c r="E8" s="327"/>
      <c r="F8" s="329"/>
      <c r="G8" s="331"/>
    </row>
    <row r="9" spans="1:7" ht="38.25">
      <c r="A9" s="126">
        <v>1</v>
      </c>
      <c r="B9" s="126" t="s">
        <v>135</v>
      </c>
      <c r="C9" s="127" t="s">
        <v>81</v>
      </c>
      <c r="D9" s="127"/>
      <c r="E9" s="128"/>
      <c r="F9" s="127"/>
      <c r="G9" s="129">
        <f>G10+G59+G63+G83+G123+G131+G137+G73</f>
        <v>2954.3300000000004</v>
      </c>
    </row>
    <row r="10" spans="1:7" ht="12.75">
      <c r="A10" s="130">
        <v>2</v>
      </c>
      <c r="B10" s="131" t="s">
        <v>169</v>
      </c>
      <c r="C10" s="132" t="s">
        <v>81</v>
      </c>
      <c r="D10" s="132" t="s">
        <v>212</v>
      </c>
      <c r="E10" s="133"/>
      <c r="F10" s="132"/>
      <c r="G10" s="134">
        <f>G11+G20+G46+G50+G54</f>
        <v>2547.3900000000003</v>
      </c>
    </row>
    <row r="11" spans="1:7" ht="51">
      <c r="A11" s="130">
        <v>3</v>
      </c>
      <c r="B11" s="135" t="s">
        <v>171</v>
      </c>
      <c r="C11" s="132" t="s">
        <v>81</v>
      </c>
      <c r="D11" s="132" t="s">
        <v>172</v>
      </c>
      <c r="E11" s="133"/>
      <c r="F11" s="132"/>
      <c r="G11" s="134">
        <f>G12+G18+G15</f>
        <v>442.47</v>
      </c>
    </row>
    <row r="12" spans="1:7" ht="51" customHeight="1">
      <c r="A12" s="130">
        <v>4</v>
      </c>
      <c r="B12" s="131" t="s">
        <v>213</v>
      </c>
      <c r="C12" s="132" t="s">
        <v>81</v>
      </c>
      <c r="D12" s="132" t="s">
        <v>172</v>
      </c>
      <c r="E12" s="133" t="s">
        <v>214</v>
      </c>
      <c r="F12" s="132"/>
      <c r="G12" s="134">
        <f>G13</f>
        <v>442.47</v>
      </c>
    </row>
    <row r="13" spans="1:7" ht="20.25" customHeight="1">
      <c r="A13" s="130">
        <v>5</v>
      </c>
      <c r="B13" s="135" t="s">
        <v>215</v>
      </c>
      <c r="C13" s="132" t="s">
        <v>81</v>
      </c>
      <c r="D13" s="132" t="s">
        <v>172</v>
      </c>
      <c r="E13" s="133" t="s">
        <v>216</v>
      </c>
      <c r="F13" s="132"/>
      <c r="G13" s="134">
        <f>G14</f>
        <v>442.47</v>
      </c>
    </row>
    <row r="14" spans="1:7" ht="25.5">
      <c r="A14" s="130">
        <v>6</v>
      </c>
      <c r="B14" s="135" t="s">
        <v>217</v>
      </c>
      <c r="C14" s="132" t="s">
        <v>81</v>
      </c>
      <c r="D14" s="132" t="s">
        <v>172</v>
      </c>
      <c r="E14" s="133" t="s">
        <v>216</v>
      </c>
      <c r="F14" s="132">
        <v>500</v>
      </c>
      <c r="G14" s="137">
        <v>442.47</v>
      </c>
    </row>
    <row r="15" spans="1:7" ht="25.5" hidden="1">
      <c r="A15" s="130">
        <v>7</v>
      </c>
      <c r="B15" s="139" t="s">
        <v>218</v>
      </c>
      <c r="C15" s="132" t="s">
        <v>81</v>
      </c>
      <c r="D15" s="132" t="s">
        <v>172</v>
      </c>
      <c r="E15" s="133" t="s">
        <v>219</v>
      </c>
      <c r="F15" s="132"/>
      <c r="G15" s="134">
        <f>G17</f>
        <v>0</v>
      </c>
    </row>
    <row r="16" spans="1:7" ht="63.75" hidden="1">
      <c r="A16" s="130">
        <v>8</v>
      </c>
      <c r="B16" s="139" t="s">
        <v>220</v>
      </c>
      <c r="C16" s="132" t="s">
        <v>81</v>
      </c>
      <c r="D16" s="132" t="s">
        <v>172</v>
      </c>
      <c r="E16" s="133" t="s">
        <v>221</v>
      </c>
      <c r="F16" s="132"/>
      <c r="G16" s="134">
        <f>G17</f>
        <v>0</v>
      </c>
    </row>
    <row r="17" spans="1:7" ht="25.5" hidden="1">
      <c r="A17" s="130">
        <v>9</v>
      </c>
      <c r="B17" s="139" t="s">
        <v>222</v>
      </c>
      <c r="C17" s="132" t="s">
        <v>81</v>
      </c>
      <c r="D17" s="132" t="s">
        <v>172</v>
      </c>
      <c r="E17" s="133" t="s">
        <v>221</v>
      </c>
      <c r="F17" s="132">
        <v>500</v>
      </c>
      <c r="G17" s="137"/>
    </row>
    <row r="18" spans="1:7" ht="127.5" hidden="1">
      <c r="A18" s="130">
        <v>10</v>
      </c>
      <c r="B18" s="139" t="s">
        <v>223</v>
      </c>
      <c r="C18" s="132" t="s">
        <v>81</v>
      </c>
      <c r="D18" s="132" t="s">
        <v>172</v>
      </c>
      <c r="E18" s="133" t="s">
        <v>224</v>
      </c>
      <c r="F18" s="132"/>
      <c r="G18" s="134">
        <f>G19</f>
        <v>0</v>
      </c>
    </row>
    <row r="19" spans="1:7" ht="25.5" hidden="1">
      <c r="A19" s="130">
        <v>11</v>
      </c>
      <c r="B19" s="139" t="s">
        <v>222</v>
      </c>
      <c r="C19" s="132" t="s">
        <v>81</v>
      </c>
      <c r="D19" s="132" t="s">
        <v>172</v>
      </c>
      <c r="E19" s="133" t="s">
        <v>224</v>
      </c>
      <c r="F19" s="132">
        <v>500</v>
      </c>
      <c r="G19" s="137"/>
    </row>
    <row r="20" spans="1:7" s="146" customFormat="1" ht="63.75">
      <c r="A20" s="141">
        <v>12</v>
      </c>
      <c r="B20" s="142" t="s">
        <v>173</v>
      </c>
      <c r="C20" s="143" t="s">
        <v>81</v>
      </c>
      <c r="D20" s="143" t="s">
        <v>174</v>
      </c>
      <c r="E20" s="144"/>
      <c r="F20" s="143"/>
      <c r="G20" s="145">
        <f>G21+G30+G42+G38+G40+G34</f>
        <v>2099.92</v>
      </c>
    </row>
    <row r="21" spans="1:7" ht="37.5" customHeight="1">
      <c r="A21" s="130">
        <v>13</v>
      </c>
      <c r="B21" s="135" t="s">
        <v>213</v>
      </c>
      <c r="C21" s="132" t="s">
        <v>81</v>
      </c>
      <c r="D21" s="132" t="s">
        <v>174</v>
      </c>
      <c r="E21" s="133" t="s">
        <v>214</v>
      </c>
      <c r="F21" s="132"/>
      <c r="G21" s="134">
        <f>G22</f>
        <v>2096.62</v>
      </c>
    </row>
    <row r="22" spans="1:7" ht="12.75">
      <c r="A22" s="130">
        <v>14</v>
      </c>
      <c r="B22" s="135" t="s">
        <v>225</v>
      </c>
      <c r="C22" s="132" t="s">
        <v>81</v>
      </c>
      <c r="D22" s="132" t="s">
        <v>174</v>
      </c>
      <c r="E22" s="133" t="s">
        <v>226</v>
      </c>
      <c r="F22" s="132"/>
      <c r="G22" s="134">
        <f>G23</f>
        <v>2096.62</v>
      </c>
    </row>
    <row r="23" spans="1:7" ht="12.75">
      <c r="A23" s="130">
        <v>15</v>
      </c>
      <c r="B23" s="135" t="s">
        <v>227</v>
      </c>
      <c r="C23" s="132" t="s">
        <v>81</v>
      </c>
      <c r="D23" s="132" t="s">
        <v>174</v>
      </c>
      <c r="E23" s="133" t="s">
        <v>228</v>
      </c>
      <c r="F23" s="132"/>
      <c r="G23" s="134">
        <f>G24+G26+G28</f>
        <v>2096.62</v>
      </c>
    </row>
    <row r="24" spans="1:7" ht="38.25">
      <c r="A24" s="130">
        <v>16</v>
      </c>
      <c r="B24" s="135" t="s">
        <v>229</v>
      </c>
      <c r="C24" s="132" t="s">
        <v>81</v>
      </c>
      <c r="D24" s="132" t="s">
        <v>174</v>
      </c>
      <c r="E24" s="133" t="s">
        <v>230</v>
      </c>
      <c r="F24" s="132"/>
      <c r="G24" s="134">
        <f>G25</f>
        <v>385.04</v>
      </c>
    </row>
    <row r="25" spans="1:7" ht="25.5">
      <c r="A25" s="130">
        <v>17</v>
      </c>
      <c r="B25" s="135" t="s">
        <v>217</v>
      </c>
      <c r="C25" s="132" t="s">
        <v>81</v>
      </c>
      <c r="D25" s="132" t="s">
        <v>174</v>
      </c>
      <c r="E25" s="133" t="s">
        <v>230</v>
      </c>
      <c r="F25" s="132">
        <v>500</v>
      </c>
      <c r="G25" s="137">
        <v>385.04</v>
      </c>
    </row>
    <row r="26" spans="1:7" ht="25.5">
      <c r="A26" s="130">
        <v>18</v>
      </c>
      <c r="B26" s="135" t="s">
        <v>231</v>
      </c>
      <c r="C26" s="132" t="s">
        <v>81</v>
      </c>
      <c r="D26" s="132" t="s">
        <v>174</v>
      </c>
      <c r="E26" s="133" t="s">
        <v>232</v>
      </c>
      <c r="F26" s="132"/>
      <c r="G26" s="134">
        <f>G27</f>
        <v>973.85</v>
      </c>
    </row>
    <row r="27" spans="1:7" ht="25.5">
      <c r="A27" s="130">
        <v>19</v>
      </c>
      <c r="B27" s="135" t="s">
        <v>217</v>
      </c>
      <c r="C27" s="132" t="s">
        <v>81</v>
      </c>
      <c r="D27" s="132" t="s">
        <v>174</v>
      </c>
      <c r="E27" s="133" t="s">
        <v>232</v>
      </c>
      <c r="F27" s="132">
        <v>500</v>
      </c>
      <c r="G27" s="137">
        <v>973.85</v>
      </c>
    </row>
    <row r="28" spans="1:7" ht="76.5" customHeight="1">
      <c r="A28" s="130">
        <v>20</v>
      </c>
      <c r="B28" s="135" t="s">
        <v>233</v>
      </c>
      <c r="C28" s="132" t="s">
        <v>81</v>
      </c>
      <c r="D28" s="132" t="s">
        <v>174</v>
      </c>
      <c r="E28" s="133" t="s">
        <v>234</v>
      </c>
      <c r="F28" s="132"/>
      <c r="G28" s="134">
        <f>G29</f>
        <v>737.73</v>
      </c>
    </row>
    <row r="29" spans="1:7" ht="25.5">
      <c r="A29" s="130">
        <v>21</v>
      </c>
      <c r="B29" s="135" t="s">
        <v>217</v>
      </c>
      <c r="C29" s="132" t="s">
        <v>81</v>
      </c>
      <c r="D29" s="132" t="s">
        <v>174</v>
      </c>
      <c r="E29" s="133" t="s">
        <v>234</v>
      </c>
      <c r="F29" s="132">
        <v>500</v>
      </c>
      <c r="G29" s="137">
        <v>737.73</v>
      </c>
    </row>
    <row r="30" spans="1:7" ht="20.25" customHeight="1" hidden="1">
      <c r="A30" s="130">
        <v>22</v>
      </c>
      <c r="B30" s="131" t="s">
        <v>235</v>
      </c>
      <c r="C30" s="149" t="s">
        <v>81</v>
      </c>
      <c r="D30" s="149" t="s">
        <v>174</v>
      </c>
      <c r="E30" s="150" t="s">
        <v>236</v>
      </c>
      <c r="F30" s="149"/>
      <c r="G30" s="134">
        <f>G31</f>
        <v>0</v>
      </c>
    </row>
    <row r="31" spans="1:7" s="146" customFormat="1" ht="15.75" customHeight="1" hidden="1">
      <c r="A31" s="130">
        <v>23</v>
      </c>
      <c r="B31" s="131" t="s">
        <v>115</v>
      </c>
      <c r="C31" s="149" t="s">
        <v>81</v>
      </c>
      <c r="D31" s="149" t="s">
        <v>174</v>
      </c>
      <c r="E31" s="150" t="s">
        <v>237</v>
      </c>
      <c r="F31" s="149"/>
      <c r="G31" s="134">
        <f>G32</f>
        <v>0</v>
      </c>
    </row>
    <row r="32" spans="1:7" ht="109.5" customHeight="1" hidden="1">
      <c r="A32" s="130">
        <v>24</v>
      </c>
      <c r="B32" s="131" t="s">
        <v>238</v>
      </c>
      <c r="C32" s="149" t="s">
        <v>81</v>
      </c>
      <c r="D32" s="149" t="s">
        <v>174</v>
      </c>
      <c r="E32" s="150" t="s">
        <v>237</v>
      </c>
      <c r="F32" s="149"/>
      <c r="G32" s="134">
        <f>G33</f>
        <v>0</v>
      </c>
    </row>
    <row r="33" spans="1:7" ht="21.75" customHeight="1" hidden="1">
      <c r="A33" s="130">
        <v>25</v>
      </c>
      <c r="B33" s="131" t="s">
        <v>115</v>
      </c>
      <c r="C33" s="149" t="s">
        <v>81</v>
      </c>
      <c r="D33" s="149" t="s">
        <v>174</v>
      </c>
      <c r="E33" s="150" t="s">
        <v>237</v>
      </c>
      <c r="F33" s="149" t="s">
        <v>239</v>
      </c>
      <c r="G33" s="151"/>
    </row>
    <row r="34" spans="1:7" s="152" customFormat="1" ht="12.75" hidden="1">
      <c r="A34" s="130">
        <v>26</v>
      </c>
      <c r="B34" s="131" t="s">
        <v>240</v>
      </c>
      <c r="C34" s="149" t="s">
        <v>81</v>
      </c>
      <c r="D34" s="149" t="s">
        <v>174</v>
      </c>
      <c r="E34" s="150" t="s">
        <v>241</v>
      </c>
      <c r="F34" s="149"/>
      <c r="G34" s="134">
        <f>G35</f>
        <v>0</v>
      </c>
    </row>
    <row r="35" spans="1:7" ht="51" hidden="1">
      <c r="A35" s="130">
        <v>27</v>
      </c>
      <c r="B35" s="131" t="s">
        <v>242</v>
      </c>
      <c r="C35" s="149" t="s">
        <v>81</v>
      </c>
      <c r="D35" s="149" t="s">
        <v>174</v>
      </c>
      <c r="E35" s="150" t="s">
        <v>243</v>
      </c>
      <c r="F35" s="149"/>
      <c r="G35" s="134">
        <f>G36</f>
        <v>0</v>
      </c>
    </row>
    <row r="36" spans="1:7" ht="38.25" hidden="1">
      <c r="A36" s="130">
        <v>28</v>
      </c>
      <c r="B36" s="131" t="s">
        <v>244</v>
      </c>
      <c r="C36" s="149" t="s">
        <v>81</v>
      </c>
      <c r="D36" s="149" t="s">
        <v>174</v>
      </c>
      <c r="E36" s="150" t="s">
        <v>245</v>
      </c>
      <c r="F36" s="149"/>
      <c r="G36" s="134">
        <f>G37</f>
        <v>0</v>
      </c>
    </row>
    <row r="37" spans="1:7" ht="25.5" hidden="1">
      <c r="A37" s="130">
        <v>29</v>
      </c>
      <c r="B37" s="131" t="s">
        <v>222</v>
      </c>
      <c r="C37" s="149" t="s">
        <v>81</v>
      </c>
      <c r="D37" s="149" t="s">
        <v>174</v>
      </c>
      <c r="E37" s="150" t="s">
        <v>245</v>
      </c>
      <c r="F37" s="149" t="s">
        <v>239</v>
      </c>
      <c r="G37" s="138"/>
    </row>
    <row r="38" spans="1:7" ht="102" hidden="1">
      <c r="A38" s="130">
        <v>25</v>
      </c>
      <c r="B38" s="139" t="s">
        <v>246</v>
      </c>
      <c r="C38" s="149" t="s">
        <v>81</v>
      </c>
      <c r="D38" s="149" t="s">
        <v>174</v>
      </c>
      <c r="E38" s="150" t="s">
        <v>247</v>
      </c>
      <c r="F38" s="149"/>
      <c r="G38" s="134">
        <f>G39</f>
        <v>0</v>
      </c>
    </row>
    <row r="39" spans="1:7" ht="25.5" hidden="1">
      <c r="A39" s="130">
        <v>26</v>
      </c>
      <c r="B39" s="139" t="s">
        <v>222</v>
      </c>
      <c r="C39" s="149" t="s">
        <v>81</v>
      </c>
      <c r="D39" s="149" t="s">
        <v>174</v>
      </c>
      <c r="E39" s="150" t="s">
        <v>248</v>
      </c>
      <c r="F39" s="149" t="s">
        <v>239</v>
      </c>
      <c r="G39" s="140"/>
    </row>
    <row r="40" spans="1:7" ht="12.75" customHeight="1" hidden="1">
      <c r="A40" s="130">
        <v>27</v>
      </c>
      <c r="B40" s="139" t="s">
        <v>249</v>
      </c>
      <c r="C40" s="149" t="s">
        <v>81</v>
      </c>
      <c r="D40" s="149" t="s">
        <v>174</v>
      </c>
      <c r="E40" s="150" t="s">
        <v>250</v>
      </c>
      <c r="F40" s="149"/>
      <c r="G40" s="134">
        <f>G41</f>
        <v>0</v>
      </c>
    </row>
    <row r="41" spans="1:7" ht="12.75" customHeight="1" hidden="1">
      <c r="A41" s="130">
        <v>28</v>
      </c>
      <c r="B41" s="139" t="s">
        <v>222</v>
      </c>
      <c r="C41" s="149" t="s">
        <v>81</v>
      </c>
      <c r="D41" s="149" t="s">
        <v>174</v>
      </c>
      <c r="E41" s="150" t="s">
        <v>250</v>
      </c>
      <c r="F41" s="149" t="s">
        <v>239</v>
      </c>
      <c r="G41" s="138"/>
    </row>
    <row r="42" spans="1:7" ht="12.75" customHeight="1">
      <c r="A42" s="130">
        <v>30</v>
      </c>
      <c r="B42" s="131" t="s">
        <v>251</v>
      </c>
      <c r="C42" s="132" t="s">
        <v>81</v>
      </c>
      <c r="D42" s="132" t="s">
        <v>174</v>
      </c>
      <c r="E42" s="133">
        <v>9210000</v>
      </c>
      <c r="F42" s="132"/>
      <c r="G42" s="134">
        <f>G43</f>
        <v>3.3</v>
      </c>
    </row>
    <row r="43" spans="1:7" ht="51" customHeight="1">
      <c r="A43" s="130">
        <v>31</v>
      </c>
      <c r="B43" s="131" t="s">
        <v>252</v>
      </c>
      <c r="C43" s="132" t="s">
        <v>81</v>
      </c>
      <c r="D43" s="132" t="s">
        <v>174</v>
      </c>
      <c r="E43" s="133">
        <v>9210200</v>
      </c>
      <c r="F43" s="132"/>
      <c r="G43" s="134">
        <f>G44</f>
        <v>3.3</v>
      </c>
    </row>
    <row r="44" spans="1:7" ht="38.25">
      <c r="A44" s="130">
        <v>32</v>
      </c>
      <c r="B44" s="131" t="s">
        <v>253</v>
      </c>
      <c r="C44" s="132" t="s">
        <v>81</v>
      </c>
      <c r="D44" s="132" t="s">
        <v>174</v>
      </c>
      <c r="E44" s="133">
        <v>9210271</v>
      </c>
      <c r="F44" s="132"/>
      <c r="G44" s="134">
        <f>G45</f>
        <v>3.3</v>
      </c>
    </row>
    <row r="45" spans="1:7" ht="25.5">
      <c r="A45" s="130">
        <v>33</v>
      </c>
      <c r="B45" s="131" t="s">
        <v>222</v>
      </c>
      <c r="C45" s="132" t="s">
        <v>81</v>
      </c>
      <c r="D45" s="132" t="s">
        <v>174</v>
      </c>
      <c r="E45" s="133">
        <v>9210271</v>
      </c>
      <c r="F45" s="132" t="s">
        <v>254</v>
      </c>
      <c r="G45" s="137">
        <v>3.3</v>
      </c>
    </row>
    <row r="46" spans="1:7" ht="12.75" hidden="1">
      <c r="A46" s="130">
        <v>33</v>
      </c>
      <c r="B46" s="131" t="s">
        <v>235</v>
      </c>
      <c r="C46" s="149" t="s">
        <v>81</v>
      </c>
      <c r="D46" s="149" t="s">
        <v>174</v>
      </c>
      <c r="E46" s="150"/>
      <c r="F46" s="149"/>
      <c r="G46" s="134">
        <f>G47</f>
        <v>0</v>
      </c>
    </row>
    <row r="47" spans="1:7" ht="12.75" hidden="1">
      <c r="A47" s="130">
        <v>34</v>
      </c>
      <c r="B47" s="131" t="s">
        <v>115</v>
      </c>
      <c r="C47" s="149" t="s">
        <v>81</v>
      </c>
      <c r="D47" s="149" t="s">
        <v>174</v>
      </c>
      <c r="E47" s="150" t="s">
        <v>237</v>
      </c>
      <c r="F47" s="149"/>
      <c r="G47" s="134">
        <f>G48</f>
        <v>0</v>
      </c>
    </row>
    <row r="48" spans="1:7" ht="114.75" hidden="1">
      <c r="A48" s="130">
        <v>35</v>
      </c>
      <c r="B48" s="131" t="s">
        <v>238</v>
      </c>
      <c r="C48" s="149" t="s">
        <v>81</v>
      </c>
      <c r="D48" s="149" t="s">
        <v>174</v>
      </c>
      <c r="E48" s="150" t="s">
        <v>237</v>
      </c>
      <c r="F48" s="149"/>
      <c r="G48" s="134">
        <f>G49</f>
        <v>0</v>
      </c>
    </row>
    <row r="49" spans="1:7" ht="12.75" hidden="1">
      <c r="A49" s="130">
        <v>36</v>
      </c>
      <c r="B49" s="131" t="s">
        <v>115</v>
      </c>
      <c r="C49" s="149" t="s">
        <v>81</v>
      </c>
      <c r="D49" s="149" t="s">
        <v>174</v>
      </c>
      <c r="E49" s="150" t="s">
        <v>237</v>
      </c>
      <c r="F49" s="149" t="s">
        <v>255</v>
      </c>
      <c r="G49" s="151"/>
    </row>
    <row r="50" spans="1:7" s="146" customFormat="1" ht="12.75" customHeight="1">
      <c r="A50" s="141">
        <v>27</v>
      </c>
      <c r="B50" s="153" t="s">
        <v>256</v>
      </c>
      <c r="C50" s="154" t="s">
        <v>81</v>
      </c>
      <c r="D50" s="154" t="s">
        <v>257</v>
      </c>
      <c r="E50" s="155"/>
      <c r="F50" s="154"/>
      <c r="G50" s="145">
        <f>G51</f>
        <v>5</v>
      </c>
    </row>
    <row r="51" spans="1:7" ht="15" customHeight="1">
      <c r="A51" s="130">
        <v>28</v>
      </c>
      <c r="B51" s="157" t="s">
        <v>256</v>
      </c>
      <c r="C51" s="149" t="s">
        <v>81</v>
      </c>
      <c r="D51" s="149" t="s">
        <v>257</v>
      </c>
      <c r="E51" s="150" t="s">
        <v>258</v>
      </c>
      <c r="F51" s="149"/>
      <c r="G51" s="134">
        <f>G52</f>
        <v>5</v>
      </c>
    </row>
    <row r="52" spans="1:7" ht="12.75" customHeight="1">
      <c r="A52" s="130">
        <v>29</v>
      </c>
      <c r="B52" s="157" t="s">
        <v>259</v>
      </c>
      <c r="C52" s="149" t="s">
        <v>81</v>
      </c>
      <c r="D52" s="149" t="s">
        <v>257</v>
      </c>
      <c r="E52" s="150" t="s">
        <v>260</v>
      </c>
      <c r="F52" s="149"/>
      <c r="G52" s="134">
        <f>G53</f>
        <v>5</v>
      </c>
    </row>
    <row r="53" spans="1:7" ht="19.5" customHeight="1">
      <c r="A53" s="130">
        <v>30</v>
      </c>
      <c r="B53" s="157" t="s">
        <v>261</v>
      </c>
      <c r="C53" s="149" t="s">
        <v>81</v>
      </c>
      <c r="D53" s="149" t="s">
        <v>257</v>
      </c>
      <c r="E53" s="150" t="s">
        <v>260</v>
      </c>
      <c r="F53" s="149" t="s">
        <v>76</v>
      </c>
      <c r="G53" s="158">
        <v>5</v>
      </c>
    </row>
    <row r="54" spans="1:7" s="146" customFormat="1" ht="25.5" customHeight="1" hidden="1">
      <c r="A54" s="141">
        <v>34</v>
      </c>
      <c r="B54" s="153" t="s">
        <v>262</v>
      </c>
      <c r="C54" s="154" t="s">
        <v>81</v>
      </c>
      <c r="D54" s="154" t="s">
        <v>178</v>
      </c>
      <c r="E54" s="155"/>
      <c r="F54" s="159"/>
      <c r="G54" s="145">
        <f>G55</f>
        <v>0</v>
      </c>
    </row>
    <row r="55" spans="1:7" s="152" customFormat="1" ht="25.5" customHeight="1" hidden="1">
      <c r="A55" s="130">
        <v>35</v>
      </c>
      <c r="B55" s="131" t="s">
        <v>240</v>
      </c>
      <c r="C55" s="132" t="s">
        <v>81</v>
      </c>
      <c r="D55" s="132" t="s">
        <v>178</v>
      </c>
      <c r="E55" s="133" t="s">
        <v>241</v>
      </c>
      <c r="F55" s="160"/>
      <c r="G55" s="136">
        <f>G56</f>
        <v>0</v>
      </c>
    </row>
    <row r="56" spans="1:7" ht="56.25" customHeight="1" hidden="1">
      <c r="A56" s="130">
        <v>36</v>
      </c>
      <c r="B56" s="131" t="s">
        <v>242</v>
      </c>
      <c r="C56" s="132" t="s">
        <v>81</v>
      </c>
      <c r="D56" s="132" t="s">
        <v>178</v>
      </c>
      <c r="E56" s="133" t="s">
        <v>243</v>
      </c>
      <c r="F56" s="160"/>
      <c r="G56" s="136">
        <f>G57</f>
        <v>0</v>
      </c>
    </row>
    <row r="57" spans="1:7" ht="38.25" customHeight="1" hidden="1">
      <c r="A57" s="130">
        <v>37</v>
      </c>
      <c r="B57" s="131" t="s">
        <v>263</v>
      </c>
      <c r="C57" s="132" t="s">
        <v>81</v>
      </c>
      <c r="D57" s="132" t="s">
        <v>178</v>
      </c>
      <c r="E57" s="133" t="s">
        <v>264</v>
      </c>
      <c r="F57" s="160"/>
      <c r="G57" s="136">
        <f>G58</f>
        <v>0</v>
      </c>
    </row>
    <row r="58" spans="1:7" ht="25.5" customHeight="1" hidden="1">
      <c r="A58" s="130">
        <v>38</v>
      </c>
      <c r="B58" s="131" t="s">
        <v>222</v>
      </c>
      <c r="C58" s="132" t="s">
        <v>81</v>
      </c>
      <c r="D58" s="132" t="s">
        <v>178</v>
      </c>
      <c r="E58" s="133" t="s">
        <v>264</v>
      </c>
      <c r="F58" s="160" t="s">
        <v>239</v>
      </c>
      <c r="G58" s="161"/>
    </row>
    <row r="59" spans="1:7" s="146" customFormat="1" ht="18.75" customHeight="1">
      <c r="A59" s="141">
        <v>39</v>
      </c>
      <c r="B59" s="162" t="s">
        <v>179</v>
      </c>
      <c r="C59" s="143" t="s">
        <v>81</v>
      </c>
      <c r="D59" s="143" t="s">
        <v>180</v>
      </c>
      <c r="E59" s="144"/>
      <c r="F59" s="143"/>
      <c r="G59" s="145">
        <f>G60</f>
        <v>60.72</v>
      </c>
    </row>
    <row r="60" spans="1:7" ht="24" customHeight="1">
      <c r="A60" s="130">
        <v>40</v>
      </c>
      <c r="B60" s="135" t="s">
        <v>181</v>
      </c>
      <c r="C60" s="132" t="s">
        <v>81</v>
      </c>
      <c r="D60" s="132" t="s">
        <v>182</v>
      </c>
      <c r="E60" s="133"/>
      <c r="F60" s="132"/>
      <c r="G60" s="134">
        <f>G61</f>
        <v>60.72</v>
      </c>
    </row>
    <row r="61" spans="1:7" ht="41.25" customHeight="1">
      <c r="A61" s="130">
        <v>41</v>
      </c>
      <c r="B61" s="135" t="s">
        <v>265</v>
      </c>
      <c r="C61" s="132" t="s">
        <v>81</v>
      </c>
      <c r="D61" s="132" t="s">
        <v>182</v>
      </c>
      <c r="E61" s="133" t="s">
        <v>266</v>
      </c>
      <c r="F61" s="132"/>
      <c r="G61" s="134">
        <f>G62</f>
        <v>60.72</v>
      </c>
    </row>
    <row r="62" spans="1:7" ht="25.5">
      <c r="A62" s="130">
        <v>42</v>
      </c>
      <c r="B62" s="135" t="s">
        <v>217</v>
      </c>
      <c r="C62" s="132" t="s">
        <v>81</v>
      </c>
      <c r="D62" s="132" t="s">
        <v>182</v>
      </c>
      <c r="E62" s="133" t="s">
        <v>266</v>
      </c>
      <c r="F62" s="132">
        <v>500</v>
      </c>
      <c r="G62" s="137">
        <v>60.72</v>
      </c>
    </row>
    <row r="63" spans="1:7" ht="25.5">
      <c r="A63" s="130">
        <v>43</v>
      </c>
      <c r="B63" s="131" t="s">
        <v>183</v>
      </c>
      <c r="C63" s="132" t="s">
        <v>81</v>
      </c>
      <c r="D63" s="132" t="s">
        <v>184</v>
      </c>
      <c r="E63" s="133"/>
      <c r="F63" s="132"/>
      <c r="G63" s="134">
        <f>G64</f>
        <v>2.5</v>
      </c>
    </row>
    <row r="64" spans="1:7" ht="12.75">
      <c r="A64" s="130">
        <v>44</v>
      </c>
      <c r="B64" s="163" t="s">
        <v>267</v>
      </c>
      <c r="C64" s="132" t="s">
        <v>81</v>
      </c>
      <c r="D64" s="132" t="s">
        <v>268</v>
      </c>
      <c r="E64" s="133"/>
      <c r="F64" s="132"/>
      <c r="G64" s="134">
        <f>G65+G69</f>
        <v>2.5</v>
      </c>
    </row>
    <row r="65" spans="1:7" ht="12.75" hidden="1">
      <c r="A65" s="130">
        <v>45</v>
      </c>
      <c r="B65" s="131" t="s">
        <v>240</v>
      </c>
      <c r="C65" s="132" t="s">
        <v>81</v>
      </c>
      <c r="D65" s="132" t="s">
        <v>268</v>
      </c>
      <c r="E65" s="133">
        <v>5220000</v>
      </c>
      <c r="F65" s="132"/>
      <c r="G65" s="134">
        <f>G66</f>
        <v>0</v>
      </c>
    </row>
    <row r="66" spans="1:7" ht="49.5" customHeight="1" hidden="1">
      <c r="A66" s="130">
        <v>46</v>
      </c>
      <c r="B66" s="131" t="s">
        <v>269</v>
      </c>
      <c r="C66" s="132" t="s">
        <v>81</v>
      </c>
      <c r="D66" s="132" t="s">
        <v>268</v>
      </c>
      <c r="E66" s="133" t="s">
        <v>270</v>
      </c>
      <c r="F66" s="132"/>
      <c r="G66" s="134">
        <f>G67</f>
        <v>0</v>
      </c>
    </row>
    <row r="67" spans="1:7" ht="25.5" hidden="1">
      <c r="A67" s="130">
        <v>47</v>
      </c>
      <c r="B67" s="131" t="s">
        <v>271</v>
      </c>
      <c r="C67" s="132" t="s">
        <v>81</v>
      </c>
      <c r="D67" s="132" t="s">
        <v>268</v>
      </c>
      <c r="E67" s="133" t="s">
        <v>272</v>
      </c>
      <c r="F67" s="132"/>
      <c r="G67" s="134">
        <f>G68</f>
        <v>0</v>
      </c>
    </row>
    <row r="68" spans="1:7" ht="25.5" hidden="1">
      <c r="A68" s="130">
        <v>48</v>
      </c>
      <c r="B68" s="135" t="s">
        <v>217</v>
      </c>
      <c r="C68" s="132" t="s">
        <v>81</v>
      </c>
      <c r="D68" s="132" t="s">
        <v>268</v>
      </c>
      <c r="E68" s="133" t="s">
        <v>272</v>
      </c>
      <c r="F68" s="132">
        <v>500</v>
      </c>
      <c r="G68" s="164"/>
    </row>
    <row r="69" spans="1:7" s="152" customFormat="1" ht="12.75" customHeight="1">
      <c r="A69" s="130">
        <v>49</v>
      </c>
      <c r="B69" s="131" t="s">
        <v>273</v>
      </c>
      <c r="C69" s="132" t="s">
        <v>81</v>
      </c>
      <c r="D69" s="132" t="s">
        <v>268</v>
      </c>
      <c r="E69" s="133" t="s">
        <v>274</v>
      </c>
      <c r="F69" s="132"/>
      <c r="G69" s="134">
        <f>G70</f>
        <v>2.5</v>
      </c>
    </row>
    <row r="70" spans="1:7" s="152" customFormat="1" ht="25.5" customHeight="1">
      <c r="A70" s="130">
        <v>50</v>
      </c>
      <c r="B70" s="131" t="s">
        <v>275</v>
      </c>
      <c r="C70" s="132" t="s">
        <v>81</v>
      </c>
      <c r="D70" s="132" t="s">
        <v>268</v>
      </c>
      <c r="E70" s="165" t="s">
        <v>276</v>
      </c>
      <c r="F70" s="132"/>
      <c r="G70" s="134">
        <f>G71</f>
        <v>2.5</v>
      </c>
    </row>
    <row r="71" spans="1:7" s="152" customFormat="1" ht="25.5" customHeight="1">
      <c r="A71" s="130">
        <v>51</v>
      </c>
      <c r="B71" s="133" t="s">
        <v>277</v>
      </c>
      <c r="C71" s="132" t="s">
        <v>81</v>
      </c>
      <c r="D71" s="132" t="s">
        <v>268</v>
      </c>
      <c r="E71" s="165" t="s">
        <v>278</v>
      </c>
      <c r="F71" s="132"/>
      <c r="G71" s="134">
        <f>G72</f>
        <v>2.5</v>
      </c>
    </row>
    <row r="72" spans="1:7" ht="25.5">
      <c r="A72" s="130">
        <v>52</v>
      </c>
      <c r="B72" s="135" t="s">
        <v>222</v>
      </c>
      <c r="C72" s="132" t="s">
        <v>81</v>
      </c>
      <c r="D72" s="132" t="s">
        <v>268</v>
      </c>
      <c r="E72" s="133" t="s">
        <v>278</v>
      </c>
      <c r="F72" s="132">
        <v>500</v>
      </c>
      <c r="G72" s="137">
        <v>2.5</v>
      </c>
    </row>
    <row r="73" spans="1:7" s="146" customFormat="1" ht="12.75">
      <c r="A73" s="141">
        <v>53</v>
      </c>
      <c r="B73" s="142" t="s">
        <v>279</v>
      </c>
      <c r="C73" s="143" t="s">
        <v>81</v>
      </c>
      <c r="D73" s="143" t="s">
        <v>280</v>
      </c>
      <c r="E73" s="144"/>
      <c r="F73" s="143"/>
      <c r="G73" s="166">
        <f>G74</f>
        <v>0.05</v>
      </c>
    </row>
    <row r="74" spans="1:7" ht="12.75">
      <c r="A74" s="130">
        <v>54</v>
      </c>
      <c r="B74" s="135" t="s">
        <v>281</v>
      </c>
      <c r="C74" s="132" t="s">
        <v>81</v>
      </c>
      <c r="D74" s="132" t="s">
        <v>282</v>
      </c>
      <c r="E74" s="133"/>
      <c r="F74" s="132"/>
      <c r="G74" s="167">
        <f>G75+G79</f>
        <v>0.05</v>
      </c>
    </row>
    <row r="75" spans="1:7" ht="12.75" hidden="1">
      <c r="A75" s="130">
        <v>55</v>
      </c>
      <c r="B75" s="135" t="s">
        <v>240</v>
      </c>
      <c r="C75" s="132" t="s">
        <v>81</v>
      </c>
      <c r="D75" s="132" t="s">
        <v>282</v>
      </c>
      <c r="E75" s="133" t="s">
        <v>241</v>
      </c>
      <c r="F75" s="132"/>
      <c r="G75" s="167">
        <f>G76</f>
        <v>0</v>
      </c>
    </row>
    <row r="76" spans="1:7" ht="25.5" hidden="1">
      <c r="A76" s="130">
        <v>56</v>
      </c>
      <c r="B76" s="135" t="s">
        <v>283</v>
      </c>
      <c r="C76" s="132" t="s">
        <v>81</v>
      </c>
      <c r="D76" s="132" t="s">
        <v>282</v>
      </c>
      <c r="E76" s="133" t="s">
        <v>284</v>
      </c>
      <c r="F76" s="132"/>
      <c r="G76" s="134">
        <f>G77</f>
        <v>0</v>
      </c>
    </row>
    <row r="77" spans="1:7" ht="38.25" hidden="1">
      <c r="A77" s="130">
        <v>57</v>
      </c>
      <c r="B77" s="135" t="s">
        <v>285</v>
      </c>
      <c r="C77" s="132" t="s">
        <v>81</v>
      </c>
      <c r="D77" s="132" t="s">
        <v>282</v>
      </c>
      <c r="E77" s="133" t="s">
        <v>286</v>
      </c>
      <c r="F77" s="132"/>
      <c r="G77" s="134">
        <f>G78</f>
        <v>0</v>
      </c>
    </row>
    <row r="78" spans="1:7" ht="25.5" hidden="1">
      <c r="A78" s="130">
        <v>58</v>
      </c>
      <c r="B78" s="135" t="s">
        <v>222</v>
      </c>
      <c r="C78" s="132" t="s">
        <v>81</v>
      </c>
      <c r="D78" s="132" t="s">
        <v>282</v>
      </c>
      <c r="E78" s="133" t="s">
        <v>286</v>
      </c>
      <c r="F78" s="132" t="s">
        <v>239</v>
      </c>
      <c r="G78" s="147"/>
    </row>
    <row r="79" spans="1:7" ht="51">
      <c r="A79" s="130">
        <v>59</v>
      </c>
      <c r="B79" s="131" t="s">
        <v>273</v>
      </c>
      <c r="C79" s="132" t="s">
        <v>81</v>
      </c>
      <c r="D79" s="132" t="s">
        <v>282</v>
      </c>
      <c r="E79" s="133" t="s">
        <v>274</v>
      </c>
      <c r="F79" s="132"/>
      <c r="G79" s="167">
        <f>G80</f>
        <v>0.05</v>
      </c>
    </row>
    <row r="80" spans="1:7" ht="51">
      <c r="A80" s="130">
        <v>60</v>
      </c>
      <c r="B80" s="168" t="s">
        <v>287</v>
      </c>
      <c r="C80" s="132" t="s">
        <v>81</v>
      </c>
      <c r="D80" s="132" t="s">
        <v>282</v>
      </c>
      <c r="E80" s="133" t="s">
        <v>288</v>
      </c>
      <c r="F80" s="132"/>
      <c r="G80" s="134">
        <f>G81</f>
        <v>0.05</v>
      </c>
    </row>
    <row r="81" spans="1:7" ht="51">
      <c r="A81" s="130">
        <v>61</v>
      </c>
      <c r="B81" s="168" t="s">
        <v>289</v>
      </c>
      <c r="C81" s="132" t="s">
        <v>81</v>
      </c>
      <c r="D81" s="132" t="s">
        <v>282</v>
      </c>
      <c r="E81" s="133" t="s">
        <v>290</v>
      </c>
      <c r="F81" s="132"/>
      <c r="G81" s="134">
        <f>G82</f>
        <v>0.05</v>
      </c>
    </row>
    <row r="82" spans="1:7" ht="25.5">
      <c r="A82" s="130">
        <v>62</v>
      </c>
      <c r="B82" s="135" t="s">
        <v>222</v>
      </c>
      <c r="C82" s="132" t="s">
        <v>81</v>
      </c>
      <c r="D82" s="132" t="s">
        <v>282</v>
      </c>
      <c r="E82" s="133" t="s">
        <v>290</v>
      </c>
      <c r="F82" s="132" t="s">
        <v>239</v>
      </c>
      <c r="G82" s="147">
        <v>0.05</v>
      </c>
    </row>
    <row r="83" spans="1:7" s="146" customFormat="1" ht="18.75" customHeight="1">
      <c r="A83" s="141">
        <v>63</v>
      </c>
      <c r="B83" s="162" t="s">
        <v>186</v>
      </c>
      <c r="C83" s="143" t="s">
        <v>81</v>
      </c>
      <c r="D83" s="143" t="s">
        <v>187</v>
      </c>
      <c r="E83" s="144"/>
      <c r="F83" s="143"/>
      <c r="G83" s="145">
        <f>G84+G91</f>
        <v>313.66999999999996</v>
      </c>
    </row>
    <row r="84" spans="1:7" ht="12.75">
      <c r="A84" s="130">
        <v>64</v>
      </c>
      <c r="B84" s="157" t="s">
        <v>188</v>
      </c>
      <c r="C84" s="149" t="s">
        <v>291</v>
      </c>
      <c r="D84" s="149" t="s">
        <v>292</v>
      </c>
      <c r="E84" s="150"/>
      <c r="F84" s="132"/>
      <c r="G84" s="134">
        <f>G85+G88</f>
        <v>12</v>
      </c>
    </row>
    <row r="85" spans="1:7" ht="12.75">
      <c r="A85" s="130">
        <v>65</v>
      </c>
      <c r="B85" s="157" t="s">
        <v>293</v>
      </c>
      <c r="C85" s="149" t="s">
        <v>291</v>
      </c>
      <c r="D85" s="149" t="s">
        <v>292</v>
      </c>
      <c r="E85" s="150">
        <v>3510000</v>
      </c>
      <c r="F85" s="169"/>
      <c r="G85" s="134">
        <f>G86</f>
        <v>12</v>
      </c>
    </row>
    <row r="86" spans="1:7" ht="25.5">
      <c r="A86" s="130">
        <v>66</v>
      </c>
      <c r="B86" s="157" t="s">
        <v>294</v>
      </c>
      <c r="C86" s="149" t="s">
        <v>81</v>
      </c>
      <c r="D86" s="149" t="s">
        <v>292</v>
      </c>
      <c r="E86" s="150">
        <v>3510500</v>
      </c>
      <c r="F86" s="149"/>
      <c r="G86" s="134">
        <f>G87</f>
        <v>12</v>
      </c>
    </row>
    <row r="87" spans="1:7" ht="25.5">
      <c r="A87" s="130">
        <v>67</v>
      </c>
      <c r="B87" s="135" t="s">
        <v>222</v>
      </c>
      <c r="C87" s="132" t="s">
        <v>81</v>
      </c>
      <c r="D87" s="149" t="s">
        <v>292</v>
      </c>
      <c r="E87" s="150">
        <v>3510500</v>
      </c>
      <c r="F87" s="149">
        <v>500</v>
      </c>
      <c r="G87" s="148">
        <v>12</v>
      </c>
    </row>
    <row r="88" spans="1:7" s="152" customFormat="1" ht="13.5" customHeight="1" hidden="1">
      <c r="A88" s="130">
        <v>51</v>
      </c>
      <c r="B88" s="135" t="s">
        <v>235</v>
      </c>
      <c r="C88" s="132" t="s">
        <v>81</v>
      </c>
      <c r="D88" s="149" t="s">
        <v>292</v>
      </c>
      <c r="E88" s="170" t="s">
        <v>295</v>
      </c>
      <c r="F88" s="171"/>
      <c r="G88" s="134">
        <f>G89</f>
        <v>0</v>
      </c>
    </row>
    <row r="89" spans="1:7" ht="25.5" hidden="1">
      <c r="A89" s="130">
        <v>52</v>
      </c>
      <c r="B89" s="135" t="s">
        <v>296</v>
      </c>
      <c r="C89" s="132" t="s">
        <v>81</v>
      </c>
      <c r="D89" s="149" t="s">
        <v>292</v>
      </c>
      <c r="E89" s="170" t="s">
        <v>297</v>
      </c>
      <c r="F89" s="171"/>
      <c r="G89" s="134">
        <f>G90</f>
        <v>0</v>
      </c>
    </row>
    <row r="90" spans="1:7" ht="12.75" hidden="1">
      <c r="A90" s="130">
        <v>53</v>
      </c>
      <c r="B90" s="135" t="s">
        <v>115</v>
      </c>
      <c r="C90" s="132" t="s">
        <v>81</v>
      </c>
      <c r="D90" s="149" t="s">
        <v>292</v>
      </c>
      <c r="E90" s="170" t="s">
        <v>297</v>
      </c>
      <c r="F90" s="171" t="s">
        <v>255</v>
      </c>
      <c r="G90" s="137"/>
    </row>
    <row r="91" spans="1:7" s="146" customFormat="1" ht="12.75">
      <c r="A91" s="141">
        <v>68</v>
      </c>
      <c r="B91" s="142" t="s">
        <v>190</v>
      </c>
      <c r="C91" s="143" t="s">
        <v>81</v>
      </c>
      <c r="D91" s="143" t="s">
        <v>191</v>
      </c>
      <c r="E91" s="144"/>
      <c r="F91" s="143"/>
      <c r="G91" s="145">
        <f>G110+G112+G114+G116+G119+G92+G101</f>
        <v>301.66999999999996</v>
      </c>
    </row>
    <row r="92" spans="1:7" ht="12.75" hidden="1">
      <c r="A92" s="130">
        <v>69</v>
      </c>
      <c r="B92" s="172" t="s">
        <v>298</v>
      </c>
      <c r="C92" s="132" t="s">
        <v>81</v>
      </c>
      <c r="D92" s="132" t="s">
        <v>191</v>
      </c>
      <c r="E92" s="172">
        <v>5220000</v>
      </c>
      <c r="F92" s="132"/>
      <c r="G92" s="134">
        <f>G93</f>
        <v>0</v>
      </c>
    </row>
    <row r="93" spans="1:7" ht="25.5" hidden="1">
      <c r="A93" s="130">
        <v>70</v>
      </c>
      <c r="B93" s="168" t="s">
        <v>299</v>
      </c>
      <c r="C93" s="132" t="s">
        <v>81</v>
      </c>
      <c r="D93" s="132" t="s">
        <v>191</v>
      </c>
      <c r="E93" s="172">
        <v>5222000</v>
      </c>
      <c r="F93" s="132"/>
      <c r="G93" s="134">
        <f>G94+G96</f>
        <v>0</v>
      </c>
    </row>
    <row r="94" spans="1:7" s="146" customFormat="1" ht="43.5" customHeight="1" hidden="1">
      <c r="A94" s="130">
        <v>54</v>
      </c>
      <c r="B94" s="168" t="s">
        <v>285</v>
      </c>
      <c r="C94" s="132" t="s">
        <v>81</v>
      </c>
      <c r="D94" s="132" t="s">
        <v>191</v>
      </c>
      <c r="E94" s="172">
        <v>5222031</v>
      </c>
      <c r="F94" s="132"/>
      <c r="G94" s="134">
        <f>G95</f>
        <v>0</v>
      </c>
    </row>
    <row r="95" spans="1:7" ht="25.5" hidden="1">
      <c r="A95" s="130">
        <v>55</v>
      </c>
      <c r="B95" s="135" t="s">
        <v>222</v>
      </c>
      <c r="C95" s="132" t="s">
        <v>81</v>
      </c>
      <c r="D95" s="132" t="s">
        <v>191</v>
      </c>
      <c r="E95" s="172">
        <v>5222031</v>
      </c>
      <c r="F95" s="132" t="s">
        <v>239</v>
      </c>
      <c r="G95" s="147"/>
    </row>
    <row r="96" spans="1:7" ht="63.75" hidden="1">
      <c r="A96" s="130">
        <v>71</v>
      </c>
      <c r="B96" s="168" t="s">
        <v>300</v>
      </c>
      <c r="C96" s="132" t="s">
        <v>81</v>
      </c>
      <c r="D96" s="132" t="s">
        <v>191</v>
      </c>
      <c r="E96" s="172">
        <v>5225100</v>
      </c>
      <c r="F96" s="132"/>
      <c r="G96" s="134">
        <f>G97+G99</f>
        <v>0</v>
      </c>
    </row>
    <row r="97" spans="1:7" ht="47.25" customHeight="1" hidden="1">
      <c r="A97" s="130">
        <v>72</v>
      </c>
      <c r="B97" s="168" t="s">
        <v>301</v>
      </c>
      <c r="C97" s="132" t="s">
        <v>81</v>
      </c>
      <c r="D97" s="132" t="s">
        <v>191</v>
      </c>
      <c r="E97" s="172">
        <v>5225106</v>
      </c>
      <c r="F97" s="132"/>
      <c r="G97" s="134">
        <f>G98</f>
        <v>0</v>
      </c>
    </row>
    <row r="98" spans="1:7" ht="24.75" customHeight="1" hidden="1">
      <c r="A98" s="130">
        <v>73</v>
      </c>
      <c r="B98" s="135" t="s">
        <v>222</v>
      </c>
      <c r="C98" s="132" t="s">
        <v>81</v>
      </c>
      <c r="D98" s="132" t="s">
        <v>191</v>
      </c>
      <c r="E98" s="172">
        <v>5225106</v>
      </c>
      <c r="F98" s="132" t="s">
        <v>239</v>
      </c>
      <c r="G98" s="147"/>
    </row>
    <row r="99" spans="1:7" ht="51" hidden="1">
      <c r="A99" s="130">
        <v>74</v>
      </c>
      <c r="B99" s="168" t="s">
        <v>302</v>
      </c>
      <c r="C99" s="132" t="s">
        <v>81</v>
      </c>
      <c r="D99" s="132" t="s">
        <v>191</v>
      </c>
      <c r="E99" s="172">
        <v>5225107</v>
      </c>
      <c r="F99" s="132"/>
      <c r="G99" s="134">
        <f>G100</f>
        <v>0</v>
      </c>
    </row>
    <row r="100" spans="1:7" ht="25.5" hidden="1">
      <c r="A100" s="130">
        <v>75</v>
      </c>
      <c r="B100" s="135" t="s">
        <v>222</v>
      </c>
      <c r="C100" s="132" t="s">
        <v>81</v>
      </c>
      <c r="D100" s="132" t="s">
        <v>191</v>
      </c>
      <c r="E100" s="172">
        <v>5225107</v>
      </c>
      <c r="F100" s="132" t="s">
        <v>239</v>
      </c>
      <c r="G100" s="164"/>
    </row>
    <row r="101" spans="1:7" ht="51">
      <c r="A101" s="130">
        <v>76</v>
      </c>
      <c r="B101" s="131" t="s">
        <v>273</v>
      </c>
      <c r="C101" s="132" t="s">
        <v>81</v>
      </c>
      <c r="D101" s="132" t="s">
        <v>191</v>
      </c>
      <c r="E101" s="172">
        <v>9220000</v>
      </c>
      <c r="F101" s="132"/>
      <c r="G101" s="134">
        <f>G102+G105</f>
        <v>1.03</v>
      </c>
    </row>
    <row r="102" spans="1:7" ht="51" hidden="1">
      <c r="A102" s="130"/>
      <c r="B102" s="168" t="s">
        <v>287</v>
      </c>
      <c r="C102" s="132" t="s">
        <v>81</v>
      </c>
      <c r="D102" s="132" t="s">
        <v>191</v>
      </c>
      <c r="E102" s="172">
        <v>9222000</v>
      </c>
      <c r="F102" s="132"/>
      <c r="G102" s="134">
        <f>G103</f>
        <v>0</v>
      </c>
    </row>
    <row r="103" spans="1:7" ht="51" hidden="1">
      <c r="A103" s="130"/>
      <c r="B103" s="168" t="s">
        <v>289</v>
      </c>
      <c r="C103" s="132" t="s">
        <v>81</v>
      </c>
      <c r="D103" s="132" t="s">
        <v>191</v>
      </c>
      <c r="E103" s="172">
        <v>9222031</v>
      </c>
      <c r="F103" s="132"/>
      <c r="G103" s="136">
        <f>G104</f>
        <v>0</v>
      </c>
    </row>
    <row r="104" spans="1:7" ht="45.75" customHeight="1" hidden="1">
      <c r="A104" s="130"/>
      <c r="B104" s="135" t="s">
        <v>222</v>
      </c>
      <c r="C104" s="132" t="s">
        <v>81</v>
      </c>
      <c r="D104" s="132" t="s">
        <v>191</v>
      </c>
      <c r="E104" s="172">
        <v>9222031</v>
      </c>
      <c r="F104" s="132" t="s">
        <v>239</v>
      </c>
      <c r="G104" s="147"/>
    </row>
    <row r="105" spans="1:7" ht="78" customHeight="1">
      <c r="A105" s="130">
        <v>77</v>
      </c>
      <c r="B105" s="168" t="s">
        <v>303</v>
      </c>
      <c r="C105" s="132" t="s">
        <v>81</v>
      </c>
      <c r="D105" s="132" t="s">
        <v>191</v>
      </c>
      <c r="E105" s="172">
        <v>9225100</v>
      </c>
      <c r="F105" s="132"/>
      <c r="G105" s="134">
        <f>G106+G108</f>
        <v>1.03</v>
      </c>
    </row>
    <row r="106" spans="1:7" ht="44.25" customHeight="1" hidden="1">
      <c r="A106" s="130">
        <v>78</v>
      </c>
      <c r="B106" s="168" t="s">
        <v>304</v>
      </c>
      <c r="C106" s="132" t="s">
        <v>81</v>
      </c>
      <c r="D106" s="132" t="s">
        <v>191</v>
      </c>
      <c r="E106" s="172">
        <v>9225106</v>
      </c>
      <c r="F106" s="132"/>
      <c r="G106" s="134">
        <f>G107</f>
        <v>0</v>
      </c>
    </row>
    <row r="107" spans="1:7" ht="24.75" customHeight="1" hidden="1">
      <c r="A107" s="130">
        <v>79</v>
      </c>
      <c r="B107" s="135" t="s">
        <v>222</v>
      </c>
      <c r="C107" s="132" t="s">
        <v>81</v>
      </c>
      <c r="D107" s="132" t="s">
        <v>191</v>
      </c>
      <c r="E107" s="172">
        <v>9225106</v>
      </c>
      <c r="F107" s="132" t="s">
        <v>239</v>
      </c>
      <c r="G107" s="147"/>
    </row>
    <row r="108" spans="1:7" ht="45.75" customHeight="1">
      <c r="A108" s="130">
        <v>80</v>
      </c>
      <c r="B108" s="168" t="s">
        <v>305</v>
      </c>
      <c r="C108" s="132" t="s">
        <v>81</v>
      </c>
      <c r="D108" s="132" t="s">
        <v>191</v>
      </c>
      <c r="E108" s="172">
        <v>9225107</v>
      </c>
      <c r="F108" s="132"/>
      <c r="G108" s="134">
        <f>G109</f>
        <v>1.03</v>
      </c>
    </row>
    <row r="109" spans="1:7" ht="29.25" customHeight="1">
      <c r="A109" s="130">
        <v>81</v>
      </c>
      <c r="B109" s="135" t="s">
        <v>222</v>
      </c>
      <c r="C109" s="132" t="s">
        <v>81</v>
      </c>
      <c r="D109" s="132" t="s">
        <v>191</v>
      </c>
      <c r="E109" s="172">
        <v>9225107</v>
      </c>
      <c r="F109" s="132" t="s">
        <v>239</v>
      </c>
      <c r="G109" s="164">
        <v>1.03</v>
      </c>
    </row>
    <row r="110" spans="1:7" ht="45.75" customHeight="1">
      <c r="A110" s="130">
        <v>82</v>
      </c>
      <c r="B110" s="135" t="s">
        <v>306</v>
      </c>
      <c r="C110" s="132" t="s">
        <v>81</v>
      </c>
      <c r="D110" s="132" t="s">
        <v>191</v>
      </c>
      <c r="E110" s="133">
        <v>6000100</v>
      </c>
      <c r="F110" s="132"/>
      <c r="G110" s="134">
        <f>G111</f>
        <v>192.71</v>
      </c>
    </row>
    <row r="111" spans="1:7" ht="29.25" customHeight="1">
      <c r="A111" s="130">
        <v>83</v>
      </c>
      <c r="B111" s="135" t="s">
        <v>217</v>
      </c>
      <c r="C111" s="132" t="s">
        <v>81</v>
      </c>
      <c r="D111" s="132" t="s">
        <v>191</v>
      </c>
      <c r="E111" s="133">
        <v>6000100</v>
      </c>
      <c r="F111" s="132">
        <v>500</v>
      </c>
      <c r="G111" s="137">
        <v>192.71</v>
      </c>
    </row>
    <row r="112" spans="1:7" ht="37.5" customHeight="1">
      <c r="A112" s="130">
        <v>84</v>
      </c>
      <c r="B112" s="135" t="s">
        <v>307</v>
      </c>
      <c r="C112" s="132" t="s">
        <v>81</v>
      </c>
      <c r="D112" s="132" t="s">
        <v>191</v>
      </c>
      <c r="E112" s="133">
        <v>6000200</v>
      </c>
      <c r="F112" s="132"/>
      <c r="G112" s="134">
        <f>G113</f>
        <v>25</v>
      </c>
    </row>
    <row r="113" spans="1:7" ht="24.75" customHeight="1">
      <c r="A113" s="130">
        <v>85</v>
      </c>
      <c r="B113" s="135" t="s">
        <v>217</v>
      </c>
      <c r="C113" s="132" t="s">
        <v>81</v>
      </c>
      <c r="D113" s="132" t="s">
        <v>191</v>
      </c>
      <c r="E113" s="133">
        <v>6000200</v>
      </c>
      <c r="F113" s="132">
        <v>500</v>
      </c>
      <c r="G113" s="137">
        <v>25</v>
      </c>
    </row>
    <row r="114" spans="1:7" ht="17.25" customHeight="1">
      <c r="A114" s="130">
        <v>86</v>
      </c>
      <c r="B114" s="135" t="s">
        <v>308</v>
      </c>
      <c r="C114" s="132" t="s">
        <v>81</v>
      </c>
      <c r="D114" s="132" t="s">
        <v>191</v>
      </c>
      <c r="E114" s="133">
        <v>6000400</v>
      </c>
      <c r="F114" s="132"/>
      <c r="G114" s="134">
        <f>G115</f>
        <v>3.45</v>
      </c>
    </row>
    <row r="115" spans="1:7" ht="22.5" customHeight="1">
      <c r="A115" s="130">
        <v>87</v>
      </c>
      <c r="B115" s="135" t="s">
        <v>217</v>
      </c>
      <c r="C115" s="132" t="s">
        <v>81</v>
      </c>
      <c r="D115" s="132" t="s">
        <v>191</v>
      </c>
      <c r="E115" s="133">
        <v>6000400</v>
      </c>
      <c r="F115" s="132">
        <v>500</v>
      </c>
      <c r="G115" s="137">
        <v>3.45</v>
      </c>
    </row>
    <row r="116" spans="1:7" ht="24.75" customHeight="1">
      <c r="A116" s="130">
        <v>88</v>
      </c>
      <c r="B116" s="131" t="s">
        <v>309</v>
      </c>
      <c r="C116" s="132" t="s">
        <v>81</v>
      </c>
      <c r="D116" s="132" t="s">
        <v>191</v>
      </c>
      <c r="E116" s="133">
        <v>6000500</v>
      </c>
      <c r="F116" s="132"/>
      <c r="G116" s="134">
        <f>G117+G118</f>
        <v>56.48</v>
      </c>
    </row>
    <row r="117" spans="1:7" ht="24.75" customHeight="1">
      <c r="A117" s="130">
        <v>89</v>
      </c>
      <c r="B117" s="131" t="s">
        <v>222</v>
      </c>
      <c r="C117" s="132" t="s">
        <v>81</v>
      </c>
      <c r="D117" s="132" t="s">
        <v>191</v>
      </c>
      <c r="E117" s="133">
        <v>6000500</v>
      </c>
      <c r="F117" s="132" t="s">
        <v>310</v>
      </c>
      <c r="G117" s="137">
        <v>4.3</v>
      </c>
    </row>
    <row r="118" spans="1:7" ht="12.75" customHeight="1">
      <c r="A118" s="130">
        <v>90</v>
      </c>
      <c r="B118" s="131" t="s">
        <v>311</v>
      </c>
      <c r="C118" s="132" t="s">
        <v>81</v>
      </c>
      <c r="D118" s="132" t="s">
        <v>191</v>
      </c>
      <c r="E118" s="133">
        <v>6000500</v>
      </c>
      <c r="F118" s="132" t="s">
        <v>312</v>
      </c>
      <c r="G118" s="137">
        <v>52.18</v>
      </c>
    </row>
    <row r="119" spans="1:7" s="146" customFormat="1" ht="16.5" customHeight="1">
      <c r="A119" s="141">
        <v>91</v>
      </c>
      <c r="B119" s="162" t="s">
        <v>313</v>
      </c>
      <c r="C119" s="143" t="s">
        <v>81</v>
      </c>
      <c r="D119" s="143" t="s">
        <v>191</v>
      </c>
      <c r="E119" s="133" t="s">
        <v>314</v>
      </c>
      <c r="F119" s="143"/>
      <c r="G119" s="145">
        <f>G120</f>
        <v>23</v>
      </c>
    </row>
    <row r="120" spans="1:7" ht="31.5" customHeight="1">
      <c r="A120" s="130">
        <v>92</v>
      </c>
      <c r="B120" s="131" t="s">
        <v>315</v>
      </c>
      <c r="C120" s="132" t="s">
        <v>81</v>
      </c>
      <c r="D120" s="132" t="s">
        <v>191</v>
      </c>
      <c r="E120" s="133" t="s">
        <v>316</v>
      </c>
      <c r="F120" s="132"/>
      <c r="G120" s="134">
        <f>G121</f>
        <v>23</v>
      </c>
    </row>
    <row r="121" spans="1:7" ht="40.5" customHeight="1">
      <c r="A121" s="130">
        <v>93</v>
      </c>
      <c r="B121" s="131" t="s">
        <v>317</v>
      </c>
      <c r="C121" s="132" t="s">
        <v>81</v>
      </c>
      <c r="D121" s="132" t="s">
        <v>191</v>
      </c>
      <c r="E121" s="133" t="s">
        <v>318</v>
      </c>
      <c r="F121" s="132"/>
      <c r="G121" s="134">
        <f>G122</f>
        <v>23</v>
      </c>
    </row>
    <row r="122" spans="1:7" ht="25.5">
      <c r="A122" s="130">
        <v>94</v>
      </c>
      <c r="B122" s="131" t="s">
        <v>222</v>
      </c>
      <c r="C122" s="132" t="s">
        <v>81</v>
      </c>
      <c r="D122" s="132" t="s">
        <v>191</v>
      </c>
      <c r="E122" s="133" t="s">
        <v>318</v>
      </c>
      <c r="F122" s="132" t="s">
        <v>239</v>
      </c>
      <c r="G122" s="137">
        <v>23</v>
      </c>
    </row>
    <row r="123" spans="1:7" s="146" customFormat="1" ht="16.5" customHeight="1">
      <c r="A123" s="141">
        <v>95</v>
      </c>
      <c r="B123" s="173" t="s">
        <v>196</v>
      </c>
      <c r="C123" s="143" t="s">
        <v>81</v>
      </c>
      <c r="D123" s="143" t="s">
        <v>197</v>
      </c>
      <c r="E123" s="144"/>
      <c r="F123" s="143"/>
      <c r="G123" s="156">
        <f>G124</f>
        <v>28</v>
      </c>
    </row>
    <row r="124" spans="1:7" ht="16.5" customHeight="1">
      <c r="A124" s="130">
        <v>96</v>
      </c>
      <c r="B124" s="163" t="s">
        <v>319</v>
      </c>
      <c r="C124" s="132" t="s">
        <v>81</v>
      </c>
      <c r="D124" s="132" t="s">
        <v>199</v>
      </c>
      <c r="E124" s="133"/>
      <c r="F124" s="132"/>
      <c r="G124" s="136">
        <f>G125</f>
        <v>28</v>
      </c>
    </row>
    <row r="125" spans="1:7" ht="25.5">
      <c r="A125" s="130">
        <v>97</v>
      </c>
      <c r="B125" s="174" t="s">
        <v>320</v>
      </c>
      <c r="C125" s="132" t="s">
        <v>81</v>
      </c>
      <c r="D125" s="132" t="s">
        <v>199</v>
      </c>
      <c r="E125" s="133" t="s">
        <v>321</v>
      </c>
      <c r="F125" s="132"/>
      <c r="G125" s="136">
        <f>G126</f>
        <v>28</v>
      </c>
    </row>
    <row r="126" spans="1:7" ht="38.25">
      <c r="A126" s="130">
        <v>98</v>
      </c>
      <c r="B126" s="174" t="s">
        <v>322</v>
      </c>
      <c r="C126" s="132" t="s">
        <v>81</v>
      </c>
      <c r="D126" s="132" t="s">
        <v>199</v>
      </c>
      <c r="E126" s="133" t="s">
        <v>323</v>
      </c>
      <c r="F126" s="132"/>
      <c r="G126" s="136">
        <f>G127+G129</f>
        <v>28</v>
      </c>
    </row>
    <row r="127" spans="1:7" ht="51">
      <c r="A127" s="130">
        <v>99</v>
      </c>
      <c r="B127" s="174" t="s">
        <v>324</v>
      </c>
      <c r="C127" s="132" t="s">
        <v>81</v>
      </c>
      <c r="D127" s="132" t="s">
        <v>199</v>
      </c>
      <c r="E127" s="133" t="s">
        <v>325</v>
      </c>
      <c r="F127" s="132"/>
      <c r="G127" s="136">
        <f>G128</f>
        <v>25</v>
      </c>
    </row>
    <row r="128" spans="1:7" ht="30" customHeight="1">
      <c r="A128" s="130">
        <v>100</v>
      </c>
      <c r="B128" s="135" t="s">
        <v>217</v>
      </c>
      <c r="C128" s="132" t="s">
        <v>81</v>
      </c>
      <c r="D128" s="132" t="s">
        <v>199</v>
      </c>
      <c r="E128" s="133" t="s">
        <v>325</v>
      </c>
      <c r="F128" s="132">
        <v>500</v>
      </c>
      <c r="G128" s="161">
        <v>25</v>
      </c>
    </row>
    <row r="129" spans="1:7" ht="51">
      <c r="A129" s="130">
        <v>101</v>
      </c>
      <c r="B129" s="174" t="s">
        <v>326</v>
      </c>
      <c r="C129" s="132" t="s">
        <v>81</v>
      </c>
      <c r="D129" s="132" t="s">
        <v>199</v>
      </c>
      <c r="E129" s="133" t="s">
        <v>327</v>
      </c>
      <c r="F129" s="132"/>
      <c r="G129" s="136">
        <f>G130</f>
        <v>3</v>
      </c>
    </row>
    <row r="130" spans="1:7" ht="25.5">
      <c r="A130" s="130">
        <v>102</v>
      </c>
      <c r="B130" s="135" t="s">
        <v>217</v>
      </c>
      <c r="C130" s="132" t="s">
        <v>81</v>
      </c>
      <c r="D130" s="132" t="s">
        <v>199</v>
      </c>
      <c r="E130" s="133" t="s">
        <v>327</v>
      </c>
      <c r="F130" s="132">
        <v>500</v>
      </c>
      <c r="G130" s="175">
        <v>3</v>
      </c>
    </row>
    <row r="131" spans="1:7" ht="41.25" customHeight="1" hidden="1">
      <c r="A131" s="130">
        <v>90</v>
      </c>
      <c r="B131" s="157" t="s">
        <v>328</v>
      </c>
      <c r="C131" s="149" t="s">
        <v>81</v>
      </c>
      <c r="D131" s="149" t="s">
        <v>329</v>
      </c>
      <c r="E131" s="150"/>
      <c r="F131" s="149"/>
      <c r="G131" s="134">
        <f>G132</f>
        <v>0</v>
      </c>
    </row>
    <row r="132" spans="1:7" ht="12.75" hidden="1">
      <c r="A132" s="130">
        <v>91</v>
      </c>
      <c r="B132" s="157" t="s">
        <v>330</v>
      </c>
      <c r="C132" s="149" t="s">
        <v>81</v>
      </c>
      <c r="D132" s="149" t="s">
        <v>331</v>
      </c>
      <c r="E132" s="150"/>
      <c r="F132" s="149"/>
      <c r="G132" s="134">
        <f>G133</f>
        <v>0</v>
      </c>
    </row>
    <row r="133" spans="1:7" ht="12.75" hidden="1">
      <c r="A133" s="130">
        <v>92</v>
      </c>
      <c r="B133" s="157" t="s">
        <v>332</v>
      </c>
      <c r="C133" s="149" t="s">
        <v>81</v>
      </c>
      <c r="D133" s="149" t="s">
        <v>331</v>
      </c>
      <c r="E133" s="133" t="s">
        <v>333</v>
      </c>
      <c r="F133" s="149"/>
      <c r="G133" s="134">
        <f>G134</f>
        <v>0</v>
      </c>
    </row>
    <row r="134" spans="1:7" ht="25.5" hidden="1">
      <c r="A134" s="130">
        <v>93</v>
      </c>
      <c r="B134" s="157" t="s">
        <v>334</v>
      </c>
      <c r="C134" s="149" t="s">
        <v>81</v>
      </c>
      <c r="D134" s="149" t="s">
        <v>331</v>
      </c>
      <c r="E134" s="133" t="s">
        <v>335</v>
      </c>
      <c r="F134" s="149"/>
      <c r="G134" s="134">
        <f>G135</f>
        <v>0</v>
      </c>
    </row>
    <row r="135" spans="1:7" ht="38.25" hidden="1">
      <c r="A135" s="130">
        <v>94</v>
      </c>
      <c r="B135" s="157" t="s">
        <v>336</v>
      </c>
      <c r="C135" s="149" t="s">
        <v>81</v>
      </c>
      <c r="D135" s="149" t="s">
        <v>331</v>
      </c>
      <c r="E135" s="133" t="s">
        <v>337</v>
      </c>
      <c r="F135" s="149"/>
      <c r="G135" s="134">
        <f>G136</f>
        <v>0</v>
      </c>
    </row>
    <row r="136" spans="1:7" ht="13.5" customHeight="1" hidden="1">
      <c r="A136" s="130">
        <v>95</v>
      </c>
      <c r="B136" s="157" t="s">
        <v>338</v>
      </c>
      <c r="C136" s="149" t="s">
        <v>81</v>
      </c>
      <c r="D136" s="149" t="s">
        <v>331</v>
      </c>
      <c r="E136" s="133" t="s">
        <v>337</v>
      </c>
      <c r="F136" s="149" t="s">
        <v>339</v>
      </c>
      <c r="G136" s="158"/>
    </row>
    <row r="137" spans="1:7" s="146" customFormat="1" ht="15" customHeight="1">
      <c r="A137" s="141">
        <v>103</v>
      </c>
      <c r="B137" s="176" t="s">
        <v>200</v>
      </c>
      <c r="C137" s="143" t="s">
        <v>81</v>
      </c>
      <c r="D137" s="143" t="s">
        <v>201</v>
      </c>
      <c r="E137" s="144"/>
      <c r="F137" s="143"/>
      <c r="G137" s="145">
        <f>G138</f>
        <v>2</v>
      </c>
    </row>
    <row r="138" spans="1:7" ht="21" customHeight="1">
      <c r="A138" s="130">
        <v>104</v>
      </c>
      <c r="B138" s="163" t="s">
        <v>340</v>
      </c>
      <c r="C138" s="132" t="s">
        <v>81</v>
      </c>
      <c r="D138" s="132" t="s">
        <v>203</v>
      </c>
      <c r="E138" s="133"/>
      <c r="F138" s="132"/>
      <c r="G138" s="134">
        <f>G139</f>
        <v>2</v>
      </c>
    </row>
    <row r="139" spans="1:7" ht="28.5" customHeight="1">
      <c r="A139" s="130">
        <v>105</v>
      </c>
      <c r="B139" s="131" t="s">
        <v>341</v>
      </c>
      <c r="C139" s="132" t="s">
        <v>81</v>
      </c>
      <c r="D139" s="132" t="s">
        <v>203</v>
      </c>
      <c r="E139" s="133" t="s">
        <v>342</v>
      </c>
      <c r="F139" s="132"/>
      <c r="G139" s="134">
        <f>G140</f>
        <v>2</v>
      </c>
    </row>
    <row r="140" spans="1:7" ht="25.5">
      <c r="A140" s="130">
        <v>106</v>
      </c>
      <c r="B140" s="135" t="s">
        <v>217</v>
      </c>
      <c r="C140" s="132" t="s">
        <v>81</v>
      </c>
      <c r="D140" s="132" t="s">
        <v>203</v>
      </c>
      <c r="E140" s="133" t="s">
        <v>342</v>
      </c>
      <c r="F140" s="132" t="s">
        <v>239</v>
      </c>
      <c r="G140" s="137">
        <v>2</v>
      </c>
    </row>
    <row r="141" spans="1:7" ht="51">
      <c r="A141" s="130">
        <v>107</v>
      </c>
      <c r="B141" s="141" t="s">
        <v>343</v>
      </c>
      <c r="C141" s="143"/>
      <c r="D141" s="143"/>
      <c r="E141" s="144"/>
      <c r="F141" s="143"/>
      <c r="G141" s="145">
        <f>G142</f>
        <v>1486</v>
      </c>
    </row>
    <row r="142" spans="1:7" s="146" customFormat="1" ht="12.75">
      <c r="A142" s="141">
        <v>108</v>
      </c>
      <c r="B142" s="173" t="s">
        <v>344</v>
      </c>
      <c r="C142" s="143" t="s">
        <v>81</v>
      </c>
      <c r="D142" s="143" t="s">
        <v>193</v>
      </c>
      <c r="E142" s="144"/>
      <c r="F142" s="143"/>
      <c r="G142" s="145">
        <f>G143</f>
        <v>1486</v>
      </c>
    </row>
    <row r="143" spans="1:7" ht="12.75">
      <c r="A143" s="130">
        <v>109</v>
      </c>
      <c r="B143" s="168" t="s">
        <v>194</v>
      </c>
      <c r="C143" s="132" t="s">
        <v>81</v>
      </c>
      <c r="D143" s="132" t="s">
        <v>195</v>
      </c>
      <c r="E143" s="133"/>
      <c r="F143" s="132"/>
      <c r="G143" s="134">
        <f>G144+G150+G148</f>
        <v>1486</v>
      </c>
    </row>
    <row r="144" spans="1:7" ht="38.25">
      <c r="A144" s="130">
        <v>110</v>
      </c>
      <c r="B144" s="177" t="s">
        <v>345</v>
      </c>
      <c r="C144" s="132" t="s">
        <v>81</v>
      </c>
      <c r="D144" s="132" t="s">
        <v>195</v>
      </c>
      <c r="E144" s="133">
        <v>4400000</v>
      </c>
      <c r="F144" s="132"/>
      <c r="G144" s="134">
        <f>G145</f>
        <v>1486</v>
      </c>
    </row>
    <row r="145" spans="1:7" ht="38.25">
      <c r="A145" s="130">
        <v>111</v>
      </c>
      <c r="B145" s="135" t="s">
        <v>346</v>
      </c>
      <c r="C145" s="132" t="s">
        <v>81</v>
      </c>
      <c r="D145" s="132" t="s">
        <v>195</v>
      </c>
      <c r="E145" s="133" t="s">
        <v>347</v>
      </c>
      <c r="F145" s="132"/>
      <c r="G145" s="134">
        <f>G146</f>
        <v>1486</v>
      </c>
    </row>
    <row r="146" spans="1:7" ht="63.75">
      <c r="A146" s="130">
        <v>112</v>
      </c>
      <c r="B146" s="135" t="s">
        <v>348</v>
      </c>
      <c r="C146" s="132" t="s">
        <v>81</v>
      </c>
      <c r="D146" s="132" t="s">
        <v>195</v>
      </c>
      <c r="E146" s="133" t="s">
        <v>349</v>
      </c>
      <c r="F146" s="132"/>
      <c r="G146" s="134">
        <f>G147</f>
        <v>1486</v>
      </c>
    </row>
    <row r="147" spans="1:7" ht="15.75" customHeight="1">
      <c r="A147" s="130">
        <v>113</v>
      </c>
      <c r="B147" s="135" t="s">
        <v>350</v>
      </c>
      <c r="C147" s="132" t="s">
        <v>81</v>
      </c>
      <c r="D147" s="132" t="s">
        <v>195</v>
      </c>
      <c r="E147" s="133" t="s">
        <v>349</v>
      </c>
      <c r="F147" s="132" t="s">
        <v>351</v>
      </c>
      <c r="G147" s="137">
        <v>1486</v>
      </c>
    </row>
    <row r="148" spans="1:7" ht="25.5" hidden="1">
      <c r="A148" s="130">
        <v>114</v>
      </c>
      <c r="B148" s="139" t="s">
        <v>218</v>
      </c>
      <c r="C148" s="132" t="s">
        <v>81</v>
      </c>
      <c r="D148" s="132" t="s">
        <v>195</v>
      </c>
      <c r="E148" s="172">
        <v>8600000</v>
      </c>
      <c r="F148" s="132"/>
      <c r="G148" s="134">
        <f>G149</f>
        <v>0</v>
      </c>
    </row>
    <row r="149" spans="1:7" ht="15" customHeight="1" hidden="1">
      <c r="A149" s="130">
        <v>115</v>
      </c>
      <c r="B149" s="139" t="s">
        <v>350</v>
      </c>
      <c r="C149" s="132" t="s">
        <v>81</v>
      </c>
      <c r="D149" s="132" t="s">
        <v>195</v>
      </c>
      <c r="E149" s="172">
        <v>8600000</v>
      </c>
      <c r="F149" s="132" t="s">
        <v>351</v>
      </c>
      <c r="G149" s="164"/>
    </row>
    <row r="150" spans="1:7" ht="127.5" customHeight="1" hidden="1">
      <c r="A150" s="130">
        <v>116</v>
      </c>
      <c r="B150" s="139" t="s">
        <v>352</v>
      </c>
      <c r="C150" s="132" t="s">
        <v>81</v>
      </c>
      <c r="D150" s="132" t="s">
        <v>195</v>
      </c>
      <c r="E150" s="172">
        <v>8610000</v>
      </c>
      <c r="F150" s="132"/>
      <c r="G150" s="134">
        <f>G151</f>
        <v>0</v>
      </c>
    </row>
    <row r="151" spans="1:7" ht="27.75" customHeight="1" hidden="1">
      <c r="A151" s="130">
        <v>117</v>
      </c>
      <c r="B151" s="139" t="s">
        <v>222</v>
      </c>
      <c r="C151" s="132" t="s">
        <v>81</v>
      </c>
      <c r="D151" s="132" t="s">
        <v>195</v>
      </c>
      <c r="E151" s="172">
        <v>8610000</v>
      </c>
      <c r="F151" s="132" t="s">
        <v>351</v>
      </c>
      <c r="G151" s="164"/>
    </row>
    <row r="152" spans="1:7" ht="51">
      <c r="A152" s="130">
        <v>118</v>
      </c>
      <c r="B152" s="141" t="s">
        <v>353</v>
      </c>
      <c r="C152" s="143"/>
      <c r="D152" s="143"/>
      <c r="E152" s="144"/>
      <c r="F152" s="143"/>
      <c r="G152" s="145">
        <f>G153</f>
        <v>384.94</v>
      </c>
    </row>
    <row r="153" spans="1:7" s="146" customFormat="1" ht="12.75">
      <c r="A153" s="141">
        <v>119</v>
      </c>
      <c r="B153" s="162" t="s">
        <v>344</v>
      </c>
      <c r="C153" s="143" t="s">
        <v>81</v>
      </c>
      <c r="D153" s="143" t="s">
        <v>193</v>
      </c>
      <c r="E153" s="144"/>
      <c r="F153" s="143"/>
      <c r="G153" s="145">
        <f>G154</f>
        <v>384.94</v>
      </c>
    </row>
    <row r="154" spans="1:7" ht="12.75">
      <c r="A154" s="130">
        <v>120</v>
      </c>
      <c r="B154" s="168" t="s">
        <v>194</v>
      </c>
      <c r="C154" s="132" t="s">
        <v>81</v>
      </c>
      <c r="D154" s="132" t="s">
        <v>195</v>
      </c>
      <c r="E154" s="133"/>
      <c r="F154" s="132"/>
      <c r="G154" s="134">
        <f>G155+G169+G159+G165+G163+G167</f>
        <v>384.94</v>
      </c>
    </row>
    <row r="155" spans="1:7" ht="12.75">
      <c r="A155" s="130">
        <v>121</v>
      </c>
      <c r="B155" s="178" t="s">
        <v>354</v>
      </c>
      <c r="C155" s="132" t="s">
        <v>81</v>
      </c>
      <c r="D155" s="132" t="s">
        <v>195</v>
      </c>
      <c r="E155" s="133">
        <v>4420000</v>
      </c>
      <c r="F155" s="132"/>
      <c r="G155" s="134">
        <f>G156</f>
        <v>384.94</v>
      </c>
    </row>
    <row r="156" spans="1:7" ht="25.5">
      <c r="A156" s="130">
        <v>122</v>
      </c>
      <c r="B156" s="135" t="s">
        <v>355</v>
      </c>
      <c r="C156" s="132" t="s">
        <v>81</v>
      </c>
      <c r="D156" s="132" t="s">
        <v>195</v>
      </c>
      <c r="E156" s="133" t="s">
        <v>356</v>
      </c>
      <c r="F156" s="132"/>
      <c r="G156" s="134">
        <f>G157</f>
        <v>384.94</v>
      </c>
    </row>
    <row r="157" spans="1:7" ht="38.25">
      <c r="A157" s="130">
        <v>123</v>
      </c>
      <c r="B157" s="135" t="s">
        <v>357</v>
      </c>
      <c r="C157" s="132" t="s">
        <v>81</v>
      </c>
      <c r="D157" s="132" t="s">
        <v>195</v>
      </c>
      <c r="E157" s="133" t="s">
        <v>358</v>
      </c>
      <c r="F157" s="132"/>
      <c r="G157" s="134">
        <f>G158</f>
        <v>384.94</v>
      </c>
    </row>
    <row r="158" spans="1:7" ht="13.5" thickBot="1">
      <c r="A158" s="130">
        <v>124</v>
      </c>
      <c r="B158" s="135" t="s">
        <v>350</v>
      </c>
      <c r="C158" s="132" t="s">
        <v>81</v>
      </c>
      <c r="D158" s="132" t="s">
        <v>195</v>
      </c>
      <c r="E158" s="133" t="s">
        <v>358</v>
      </c>
      <c r="F158" s="132" t="s">
        <v>351</v>
      </c>
      <c r="G158" s="137">
        <v>384.94</v>
      </c>
    </row>
    <row r="159" spans="1:7" ht="12.75" hidden="1">
      <c r="A159" s="130">
        <v>125</v>
      </c>
      <c r="B159" s="172" t="s">
        <v>298</v>
      </c>
      <c r="C159" s="132" t="s">
        <v>81</v>
      </c>
      <c r="D159" s="132" t="s">
        <v>195</v>
      </c>
      <c r="E159" s="172">
        <v>5220000</v>
      </c>
      <c r="F159" s="132"/>
      <c r="G159" s="134">
        <f aca="true" t="shared" si="0" ref="G159:G165">G160</f>
        <v>0</v>
      </c>
    </row>
    <row r="160" spans="1:7" ht="25.5" hidden="1">
      <c r="A160" s="130">
        <v>126</v>
      </c>
      <c r="B160" s="168" t="s">
        <v>359</v>
      </c>
      <c r="C160" s="132" t="s">
        <v>81</v>
      </c>
      <c r="D160" s="132" t="s">
        <v>195</v>
      </c>
      <c r="E160" s="172"/>
      <c r="F160" s="132"/>
      <c r="G160" s="134">
        <f t="shared" si="0"/>
        <v>0</v>
      </c>
    </row>
    <row r="161" spans="1:7" ht="51" hidden="1">
      <c r="A161" s="130">
        <v>127</v>
      </c>
      <c r="B161" s="168" t="s">
        <v>360</v>
      </c>
      <c r="C161" s="132" t="s">
        <v>81</v>
      </c>
      <c r="D161" s="132" t="s">
        <v>195</v>
      </c>
      <c r="E161" s="172">
        <v>5220442</v>
      </c>
      <c r="F161" s="132"/>
      <c r="G161" s="134">
        <f t="shared" si="0"/>
        <v>0</v>
      </c>
    </row>
    <row r="162" spans="1:7" ht="12.75" hidden="1">
      <c r="A162" s="130">
        <v>128</v>
      </c>
      <c r="B162" s="135" t="s">
        <v>350</v>
      </c>
      <c r="C162" s="132" t="s">
        <v>361</v>
      </c>
      <c r="D162" s="132" t="s">
        <v>362</v>
      </c>
      <c r="E162" s="172">
        <v>5220442</v>
      </c>
      <c r="F162" s="132" t="s">
        <v>351</v>
      </c>
      <c r="G162" s="164"/>
    </row>
    <row r="163" spans="1:7" ht="127.5" hidden="1">
      <c r="A163" s="130">
        <v>119</v>
      </c>
      <c r="B163" s="139" t="s">
        <v>363</v>
      </c>
      <c r="C163" s="132" t="s">
        <v>81</v>
      </c>
      <c r="D163" s="132" t="s">
        <v>195</v>
      </c>
      <c r="E163" s="172">
        <v>8600000</v>
      </c>
      <c r="F163" s="132"/>
      <c r="G163" s="134">
        <f t="shared" si="0"/>
        <v>0</v>
      </c>
    </row>
    <row r="164" spans="1:7" ht="25.5" hidden="1">
      <c r="A164" s="130">
        <v>120</v>
      </c>
      <c r="B164" s="139" t="s">
        <v>222</v>
      </c>
      <c r="C164" s="132" t="s">
        <v>81</v>
      </c>
      <c r="D164" s="132" t="s">
        <v>195</v>
      </c>
      <c r="E164" s="172">
        <v>8600000</v>
      </c>
      <c r="F164" s="132" t="s">
        <v>107</v>
      </c>
      <c r="G164" s="164"/>
    </row>
    <row r="165" spans="1:7" ht="25.5" hidden="1">
      <c r="A165" s="130">
        <v>129</v>
      </c>
      <c r="B165" s="139" t="s">
        <v>218</v>
      </c>
      <c r="C165" s="132" t="s">
        <v>81</v>
      </c>
      <c r="D165" s="132" t="s">
        <v>195</v>
      </c>
      <c r="E165" s="172">
        <v>8600000</v>
      </c>
      <c r="F165" s="132"/>
      <c r="G165" s="134">
        <f t="shared" si="0"/>
        <v>0</v>
      </c>
    </row>
    <row r="166" spans="1:7" ht="12.75" hidden="1">
      <c r="A166" s="130">
        <v>130</v>
      </c>
      <c r="B166" s="139" t="s">
        <v>350</v>
      </c>
      <c r="C166" s="132" t="s">
        <v>81</v>
      </c>
      <c r="D166" s="132" t="s">
        <v>195</v>
      </c>
      <c r="E166" s="172">
        <v>8600000</v>
      </c>
      <c r="F166" s="132" t="s">
        <v>351</v>
      </c>
      <c r="G166" s="164"/>
    </row>
    <row r="167" spans="1:7" ht="127.5" customHeight="1" hidden="1">
      <c r="A167" s="130">
        <v>131</v>
      </c>
      <c r="B167" s="139" t="s">
        <v>352</v>
      </c>
      <c r="C167" s="132" t="s">
        <v>81</v>
      </c>
      <c r="D167" s="132" t="s">
        <v>195</v>
      </c>
      <c r="E167" s="172">
        <v>8610000</v>
      </c>
      <c r="F167" s="132"/>
      <c r="G167" s="134">
        <f>G168</f>
        <v>0</v>
      </c>
    </row>
    <row r="168" spans="1:7" ht="27.75" customHeight="1" hidden="1">
      <c r="A168" s="130">
        <v>132</v>
      </c>
      <c r="B168" s="139" t="s">
        <v>222</v>
      </c>
      <c r="C168" s="132" t="s">
        <v>81</v>
      </c>
      <c r="D168" s="132" t="s">
        <v>195</v>
      </c>
      <c r="E168" s="172">
        <v>8610000</v>
      </c>
      <c r="F168" s="132" t="s">
        <v>351</v>
      </c>
      <c r="G168" s="164"/>
    </row>
    <row r="169" spans="1:7" ht="51" hidden="1">
      <c r="A169" s="130">
        <v>133</v>
      </c>
      <c r="B169" s="131" t="s">
        <v>273</v>
      </c>
      <c r="C169" s="132" t="s">
        <v>81</v>
      </c>
      <c r="D169" s="132" t="s">
        <v>195</v>
      </c>
      <c r="E169" s="172">
        <v>9220000</v>
      </c>
      <c r="F169" s="132"/>
      <c r="G169" s="134">
        <f>G170</f>
        <v>0</v>
      </c>
    </row>
    <row r="170" spans="1:7" ht="38.25" hidden="1">
      <c r="A170" s="130">
        <v>134</v>
      </c>
      <c r="B170" s="168" t="s">
        <v>364</v>
      </c>
      <c r="C170" s="132" t="s">
        <v>81</v>
      </c>
      <c r="D170" s="132" t="s">
        <v>195</v>
      </c>
      <c r="E170" s="172">
        <v>9220400</v>
      </c>
      <c r="F170" s="132"/>
      <c r="G170" s="134">
        <f>G171</f>
        <v>0</v>
      </c>
    </row>
    <row r="171" spans="1:7" ht="49.5" customHeight="1" hidden="1">
      <c r="A171" s="130">
        <v>135</v>
      </c>
      <c r="B171" s="179" t="s">
        <v>365</v>
      </c>
      <c r="C171" s="180" t="s">
        <v>81</v>
      </c>
      <c r="D171" s="180" t="s">
        <v>195</v>
      </c>
      <c r="E171" s="181">
        <v>9220442</v>
      </c>
      <c r="F171" s="180"/>
      <c r="G171" s="134">
        <f>G172</f>
        <v>0</v>
      </c>
    </row>
    <row r="172" spans="1:7" ht="18.75" customHeight="1" hidden="1" thickBot="1">
      <c r="A172" s="130">
        <v>136</v>
      </c>
      <c r="B172" s="135" t="s">
        <v>350</v>
      </c>
      <c r="C172" s="180" t="s">
        <v>81</v>
      </c>
      <c r="D172" s="180" t="s">
        <v>195</v>
      </c>
      <c r="E172" s="181">
        <v>9220442</v>
      </c>
      <c r="F172" s="180" t="s">
        <v>351</v>
      </c>
      <c r="G172" s="182"/>
    </row>
    <row r="173" spans="1:7" ht="16.5" thickBot="1">
      <c r="A173" s="333" t="s">
        <v>204</v>
      </c>
      <c r="B173" s="334"/>
      <c r="C173" s="334"/>
      <c r="D173" s="334"/>
      <c r="E173" s="334"/>
      <c r="F173" s="334"/>
      <c r="G173" s="211">
        <f>G152+G141+G9</f>
        <v>4825.27</v>
      </c>
    </row>
    <row r="174" spans="1:7" ht="12.75">
      <c r="A174" s="123"/>
      <c r="B174" s="123"/>
      <c r="C174" s="123"/>
      <c r="D174" s="123"/>
      <c r="E174" s="124"/>
      <c r="G174" s="212"/>
    </row>
    <row r="175" spans="1:5" ht="12.75">
      <c r="A175" s="123"/>
      <c r="B175" s="123"/>
      <c r="C175" s="123"/>
      <c r="D175" s="123"/>
      <c r="E175" s="124"/>
    </row>
    <row r="176" spans="1:5" ht="12.75">
      <c r="A176" s="123"/>
      <c r="B176" s="123"/>
      <c r="C176" s="123"/>
      <c r="D176" s="123"/>
      <c r="E176" s="124"/>
    </row>
    <row r="177" spans="1:5" ht="12.75">
      <c r="A177" s="123"/>
      <c r="B177" s="123"/>
      <c r="C177" s="123"/>
      <c r="D177" s="123"/>
      <c r="E177" s="124"/>
    </row>
    <row r="178" spans="1:5" ht="12.75">
      <c r="A178" s="123"/>
      <c r="B178" s="123"/>
      <c r="C178" s="123"/>
      <c r="D178" s="123"/>
      <c r="E178" s="124"/>
    </row>
    <row r="179" spans="1:5" ht="12.75">
      <c r="A179" s="123"/>
      <c r="B179" s="123"/>
      <c r="C179" s="123"/>
      <c r="D179" s="123"/>
      <c r="E179" s="124"/>
    </row>
    <row r="180" spans="1:5" ht="12.75">
      <c r="A180" s="123"/>
      <c r="B180" s="123"/>
      <c r="C180" s="123"/>
      <c r="D180" s="123"/>
      <c r="E180" s="124"/>
    </row>
    <row r="181" spans="1:5" ht="12.75">
      <c r="A181" s="123"/>
      <c r="B181" s="123"/>
      <c r="C181" s="123"/>
      <c r="D181" s="123"/>
      <c r="E181" s="124"/>
    </row>
    <row r="182" spans="1:5" ht="12.75">
      <c r="A182" s="123"/>
      <c r="B182" s="123"/>
      <c r="C182" s="123"/>
      <c r="D182" s="123"/>
      <c r="E182" s="124"/>
    </row>
    <row r="183" spans="1:5" ht="12.75">
      <c r="A183" s="123"/>
      <c r="B183" s="123"/>
      <c r="C183" s="123"/>
      <c r="D183" s="123"/>
      <c r="E183" s="124"/>
    </row>
    <row r="184" spans="1:5" ht="12.75">
      <c r="A184" s="123"/>
      <c r="B184" s="123"/>
      <c r="C184" s="123"/>
      <c r="D184" s="123"/>
      <c r="E184" s="124"/>
    </row>
    <row r="185" spans="1:5" ht="12.75">
      <c r="A185" s="123"/>
      <c r="B185" s="123"/>
      <c r="C185" s="123"/>
      <c r="D185" s="123"/>
      <c r="E185" s="124"/>
    </row>
    <row r="186" spans="1:5" ht="12.75">
      <c r="A186" s="123"/>
      <c r="B186" s="123"/>
      <c r="C186" s="123"/>
      <c r="D186" s="123"/>
      <c r="E186" s="124"/>
    </row>
    <row r="187" spans="1:5" ht="12.75">
      <c r="A187" s="123"/>
      <c r="B187" s="123"/>
      <c r="C187" s="123"/>
      <c r="D187" s="123"/>
      <c r="E187" s="124"/>
    </row>
    <row r="188" spans="1:5" ht="12.75">
      <c r="A188" s="123"/>
      <c r="B188" s="123"/>
      <c r="C188" s="123"/>
      <c r="D188" s="123"/>
      <c r="E188" s="124"/>
    </row>
    <row r="189" spans="1:5" ht="12.75">
      <c r="A189" s="123"/>
      <c r="B189" s="123"/>
      <c r="C189" s="123"/>
      <c r="D189" s="123"/>
      <c r="E189" s="124"/>
    </row>
    <row r="190" spans="1:5" ht="12.75">
      <c r="A190" s="123"/>
      <c r="B190" s="123"/>
      <c r="C190" s="123"/>
      <c r="D190" s="123"/>
      <c r="E190" s="124"/>
    </row>
    <row r="191" spans="1:5" ht="12.75">
      <c r="A191" s="123"/>
      <c r="B191" s="123"/>
      <c r="C191" s="123"/>
      <c r="D191" s="123"/>
      <c r="E191" s="124"/>
    </row>
    <row r="192" spans="1:5" ht="12.75">
      <c r="A192" s="123"/>
      <c r="B192" s="123"/>
      <c r="C192" s="123"/>
      <c r="D192" s="123"/>
      <c r="E192" s="124"/>
    </row>
    <row r="193" spans="1:5" ht="12.75">
      <c r="A193" s="123"/>
      <c r="B193" s="123"/>
      <c r="C193" s="123"/>
      <c r="D193" s="123"/>
      <c r="E193" s="124"/>
    </row>
    <row r="194" spans="1:5" ht="12.75">
      <c r="A194" s="123"/>
      <c r="B194" s="123"/>
      <c r="C194" s="123"/>
      <c r="D194" s="123"/>
      <c r="E194" s="124"/>
    </row>
    <row r="195" spans="1:5" ht="12.75">
      <c r="A195" s="123"/>
      <c r="B195" s="123"/>
      <c r="C195" s="123"/>
      <c r="D195" s="123"/>
      <c r="E195" s="124"/>
    </row>
    <row r="196" spans="1:5" ht="12.75">
      <c r="A196" s="123"/>
      <c r="B196" s="123"/>
      <c r="C196" s="123"/>
      <c r="D196" s="123"/>
      <c r="E196" s="124"/>
    </row>
    <row r="197" spans="1:5" ht="12.75">
      <c r="A197" s="123"/>
      <c r="B197" s="123"/>
      <c r="C197" s="123"/>
      <c r="D197" s="123"/>
      <c r="E197" s="124"/>
    </row>
    <row r="198" spans="1:5" ht="12.75">
      <c r="A198" s="123"/>
      <c r="B198" s="123"/>
      <c r="C198" s="123"/>
      <c r="D198" s="123"/>
      <c r="E198" s="124"/>
    </row>
    <row r="199" spans="1:5" ht="12.75">
      <c r="A199" s="123"/>
      <c r="B199" s="123"/>
      <c r="C199" s="123"/>
      <c r="D199" s="123"/>
      <c r="E199" s="124"/>
    </row>
    <row r="200" spans="1:5" ht="12.75">
      <c r="A200" s="123"/>
      <c r="B200" s="123"/>
      <c r="C200" s="123"/>
      <c r="D200" s="123"/>
      <c r="E200" s="124"/>
    </row>
    <row r="201" spans="1:5" ht="12.75">
      <c r="A201" s="123"/>
      <c r="B201" s="123"/>
      <c r="C201" s="123"/>
      <c r="D201" s="123"/>
      <c r="E201" s="124"/>
    </row>
    <row r="202" spans="1:5" ht="12.75">
      <c r="A202" s="123"/>
      <c r="B202" s="123"/>
      <c r="C202" s="123"/>
      <c r="D202" s="123"/>
      <c r="E202" s="124"/>
    </row>
    <row r="203" spans="1:5" ht="12.75">
      <c r="A203" s="123"/>
      <c r="B203" s="123"/>
      <c r="C203" s="123"/>
      <c r="D203" s="123"/>
      <c r="E203" s="124"/>
    </row>
    <row r="204" spans="1:5" ht="12.75">
      <c r="A204" s="123"/>
      <c r="B204" s="123"/>
      <c r="C204" s="123"/>
      <c r="D204" s="123"/>
      <c r="E204" s="124"/>
    </row>
    <row r="205" spans="1:5" ht="12.75">
      <c r="A205" s="123"/>
      <c r="B205" s="123"/>
      <c r="C205" s="123"/>
      <c r="D205" s="123"/>
      <c r="E205" s="124"/>
    </row>
    <row r="206" spans="1:5" ht="12.75">
      <c r="A206" s="123"/>
      <c r="B206" s="123"/>
      <c r="C206" s="123"/>
      <c r="D206" s="123"/>
      <c r="E206" s="124"/>
    </row>
    <row r="207" spans="1:5" ht="12.75">
      <c r="A207" s="123"/>
      <c r="B207" s="123"/>
      <c r="C207" s="123"/>
      <c r="D207" s="123"/>
      <c r="E207" s="124"/>
    </row>
    <row r="208" spans="1:5" ht="12.75">
      <c r="A208" s="123"/>
      <c r="B208" s="123"/>
      <c r="C208" s="123"/>
      <c r="D208" s="123"/>
      <c r="E208" s="124"/>
    </row>
    <row r="209" spans="1:5" ht="12.75">
      <c r="A209" s="123"/>
      <c r="B209" s="123"/>
      <c r="C209" s="123"/>
      <c r="D209" s="123"/>
      <c r="E209" s="124"/>
    </row>
    <row r="210" spans="1:5" ht="12.75">
      <c r="A210" s="123"/>
      <c r="B210" s="123"/>
      <c r="C210" s="123"/>
      <c r="D210" s="123"/>
      <c r="E210" s="124"/>
    </row>
    <row r="211" spans="1:5" ht="12.75">
      <c r="A211" s="123"/>
      <c r="B211" s="123"/>
      <c r="C211" s="123"/>
      <c r="D211" s="123"/>
      <c r="E211" s="124"/>
    </row>
    <row r="212" spans="1:5" ht="12.75">
      <c r="A212" s="123"/>
      <c r="B212" s="123"/>
      <c r="C212" s="123"/>
      <c r="D212" s="123"/>
      <c r="E212" s="124"/>
    </row>
    <row r="213" spans="1:5" ht="12.75">
      <c r="A213" s="123"/>
      <c r="B213" s="123"/>
      <c r="C213" s="123"/>
      <c r="D213" s="123"/>
      <c r="E213" s="124"/>
    </row>
    <row r="214" spans="1:5" ht="12.75">
      <c r="A214" s="123"/>
      <c r="B214" s="123"/>
      <c r="C214" s="123"/>
      <c r="D214" s="123"/>
      <c r="E214" s="124"/>
    </row>
    <row r="215" spans="1:5" ht="12.75">
      <c r="A215" s="123"/>
      <c r="B215" s="123"/>
      <c r="C215" s="123"/>
      <c r="D215" s="123"/>
      <c r="E215" s="124"/>
    </row>
    <row r="216" spans="1:5" ht="12.75">
      <c r="A216" s="123"/>
      <c r="B216" s="123"/>
      <c r="C216" s="123"/>
      <c r="D216" s="123"/>
      <c r="E216" s="124"/>
    </row>
    <row r="217" spans="1:5" ht="12.75">
      <c r="A217" s="123"/>
      <c r="B217" s="123"/>
      <c r="C217" s="123"/>
      <c r="D217" s="123"/>
      <c r="E217" s="124"/>
    </row>
    <row r="218" spans="1:5" ht="12.75">
      <c r="A218" s="123"/>
      <c r="B218" s="123"/>
      <c r="C218" s="123"/>
      <c r="D218" s="123"/>
      <c r="E218" s="124"/>
    </row>
    <row r="219" spans="1:5" ht="12.75">
      <c r="A219" s="123"/>
      <c r="B219" s="123"/>
      <c r="C219" s="123"/>
      <c r="D219" s="123"/>
      <c r="E219" s="124"/>
    </row>
    <row r="220" spans="1:5" ht="12.75">
      <c r="A220" s="123"/>
      <c r="B220" s="123"/>
      <c r="C220" s="123"/>
      <c r="D220" s="123"/>
      <c r="E220" s="124"/>
    </row>
    <row r="221" spans="1:5" ht="12.75">
      <c r="A221" s="123"/>
      <c r="B221" s="123"/>
      <c r="C221" s="123"/>
      <c r="D221" s="123"/>
      <c r="E221" s="124"/>
    </row>
    <row r="222" spans="1:5" ht="12.75">
      <c r="A222" s="123"/>
      <c r="B222" s="123"/>
      <c r="C222" s="123"/>
      <c r="D222" s="123"/>
      <c r="E222" s="124"/>
    </row>
    <row r="223" spans="1:5" ht="12.75">
      <c r="A223" s="123"/>
      <c r="B223" s="123"/>
      <c r="C223" s="123"/>
      <c r="D223" s="123"/>
      <c r="E223" s="124"/>
    </row>
    <row r="224" spans="1:5" ht="12.75">
      <c r="A224" s="123"/>
      <c r="B224" s="123"/>
      <c r="C224" s="123"/>
      <c r="D224" s="123"/>
      <c r="E224" s="124"/>
    </row>
    <row r="225" spans="1:5" ht="12.75">
      <c r="A225" s="123"/>
      <c r="B225" s="123"/>
      <c r="C225" s="123"/>
      <c r="D225" s="123"/>
      <c r="E225" s="124"/>
    </row>
    <row r="226" spans="1:5" ht="12.75">
      <c r="A226" s="123"/>
      <c r="B226" s="123"/>
      <c r="C226" s="123"/>
      <c r="D226" s="123"/>
      <c r="E226" s="124"/>
    </row>
    <row r="227" spans="1:5" ht="12.75">
      <c r="A227" s="123"/>
      <c r="B227" s="123"/>
      <c r="C227" s="123"/>
      <c r="D227" s="123"/>
      <c r="E227" s="124"/>
    </row>
    <row r="228" spans="1:5" ht="12.75">
      <c r="A228" s="123"/>
      <c r="B228" s="123"/>
      <c r="C228" s="123"/>
      <c r="D228" s="123"/>
      <c r="E228" s="124"/>
    </row>
    <row r="229" spans="1:5" ht="12.75">
      <c r="A229" s="123"/>
      <c r="B229" s="123"/>
      <c r="C229" s="123"/>
      <c r="D229" s="123"/>
      <c r="E229" s="124"/>
    </row>
    <row r="230" spans="1:5" ht="12.75">
      <c r="A230" s="123"/>
      <c r="B230" s="123"/>
      <c r="C230" s="123"/>
      <c r="D230" s="123"/>
      <c r="E230" s="124"/>
    </row>
    <row r="231" spans="1:5" ht="12.75">
      <c r="A231" s="123"/>
      <c r="B231" s="123"/>
      <c r="C231" s="123"/>
      <c r="D231" s="123"/>
      <c r="E231" s="124"/>
    </row>
    <row r="232" spans="1:5" ht="12.75">
      <c r="A232" s="123"/>
      <c r="B232" s="123"/>
      <c r="C232" s="123"/>
      <c r="D232" s="123"/>
      <c r="E232" s="124"/>
    </row>
    <row r="233" spans="1:5" ht="12.75">
      <c r="A233" s="123"/>
      <c r="B233" s="123"/>
      <c r="C233" s="123"/>
      <c r="D233" s="123"/>
      <c r="E233" s="124"/>
    </row>
    <row r="234" spans="1:5" ht="12.75">
      <c r="A234" s="123"/>
      <c r="B234" s="123"/>
      <c r="C234" s="123"/>
      <c r="D234" s="123"/>
      <c r="E234" s="124"/>
    </row>
    <row r="235" spans="1:5" ht="12.75">
      <c r="A235" s="123"/>
      <c r="B235" s="123"/>
      <c r="C235" s="123"/>
      <c r="D235" s="123"/>
      <c r="E235" s="124"/>
    </row>
    <row r="236" spans="1:5" ht="12.75">
      <c r="A236" s="123"/>
      <c r="B236" s="123"/>
      <c r="C236" s="123"/>
      <c r="D236" s="123"/>
      <c r="E236" s="124"/>
    </row>
    <row r="237" spans="1:5" ht="12.75">
      <c r="A237" s="123"/>
      <c r="B237" s="123"/>
      <c r="C237" s="123"/>
      <c r="D237" s="123"/>
      <c r="E237" s="124"/>
    </row>
    <row r="238" spans="1:5" ht="12.75">
      <c r="A238" s="123"/>
      <c r="B238" s="123"/>
      <c r="C238" s="123"/>
      <c r="D238" s="123"/>
      <c r="E238" s="124"/>
    </row>
    <row r="239" spans="1:5" ht="12.75">
      <c r="A239" s="123"/>
      <c r="B239" s="123"/>
      <c r="C239" s="123"/>
      <c r="D239" s="123"/>
      <c r="E239" s="124"/>
    </row>
    <row r="240" spans="1:5" ht="12.75">
      <c r="A240" s="123"/>
      <c r="B240" s="123"/>
      <c r="C240" s="123"/>
      <c r="D240" s="123"/>
      <c r="E240" s="124"/>
    </row>
    <row r="241" spans="1:5" ht="12.75">
      <c r="A241" s="123"/>
      <c r="B241" s="123"/>
      <c r="C241" s="123"/>
      <c r="D241" s="123"/>
      <c r="E241" s="124"/>
    </row>
    <row r="242" spans="1:5" ht="12.75">
      <c r="A242" s="123"/>
      <c r="B242" s="123"/>
      <c r="C242" s="123"/>
      <c r="D242" s="123"/>
      <c r="E242" s="124"/>
    </row>
    <row r="243" spans="1:5" ht="12.75">
      <c r="A243" s="123"/>
      <c r="B243" s="123"/>
      <c r="C243" s="123"/>
      <c r="D243" s="123"/>
      <c r="E243" s="124"/>
    </row>
    <row r="244" spans="1:5" ht="12.75">
      <c r="A244" s="123"/>
      <c r="B244" s="123"/>
      <c r="C244" s="123"/>
      <c r="D244" s="123"/>
      <c r="E244" s="124"/>
    </row>
    <row r="245" spans="1:5" ht="12.75">
      <c r="A245" s="123"/>
      <c r="B245" s="123"/>
      <c r="C245" s="123"/>
      <c r="D245" s="123"/>
      <c r="E245" s="124"/>
    </row>
    <row r="246" spans="1:5" ht="12.75">
      <c r="A246" s="123"/>
      <c r="B246" s="123"/>
      <c r="C246" s="123"/>
      <c r="D246" s="123"/>
      <c r="E246" s="124"/>
    </row>
    <row r="247" spans="1:5" ht="12.75">
      <c r="A247" s="123"/>
      <c r="B247" s="123"/>
      <c r="C247" s="123"/>
      <c r="D247" s="123"/>
      <c r="E247" s="124"/>
    </row>
    <row r="248" spans="1:5" ht="12.75">
      <c r="A248" s="123"/>
      <c r="B248" s="123"/>
      <c r="C248" s="123"/>
      <c r="D248" s="123"/>
      <c r="E248" s="124"/>
    </row>
    <row r="249" spans="1:5" ht="12.75">
      <c r="A249" s="123"/>
      <c r="B249" s="123"/>
      <c r="C249" s="123"/>
      <c r="D249" s="123"/>
      <c r="E249" s="124"/>
    </row>
    <row r="250" spans="1:5" ht="12.75">
      <c r="A250" s="123"/>
      <c r="B250" s="123"/>
      <c r="C250" s="123"/>
      <c r="D250" s="123"/>
      <c r="E250" s="124"/>
    </row>
    <row r="251" spans="1:5" ht="12.75">
      <c r="A251" s="123"/>
      <c r="B251" s="123"/>
      <c r="C251" s="123"/>
      <c r="D251" s="123"/>
      <c r="E251" s="124"/>
    </row>
    <row r="252" spans="1:5" ht="12.75">
      <c r="A252" s="123"/>
      <c r="B252" s="123"/>
      <c r="C252" s="123"/>
      <c r="D252" s="123"/>
      <c r="E252" s="124"/>
    </row>
    <row r="253" spans="1:5" ht="12.75">
      <c r="A253" s="123"/>
      <c r="B253" s="123"/>
      <c r="C253" s="123"/>
      <c r="D253" s="123"/>
      <c r="E253" s="124"/>
    </row>
  </sheetData>
  <sheetProtection/>
  <mergeCells count="12">
    <mergeCell ref="C7:C8"/>
    <mergeCell ref="D7:D8"/>
    <mergeCell ref="E7:E8"/>
    <mergeCell ref="F7:F8"/>
    <mergeCell ref="G7:G8"/>
    <mergeCell ref="E1:G1"/>
    <mergeCell ref="A173:F173"/>
    <mergeCell ref="D2:G2"/>
    <mergeCell ref="E3:G3"/>
    <mergeCell ref="A5:G5"/>
    <mergeCell ref="A7:A8"/>
    <mergeCell ref="B7:B8"/>
  </mergeCells>
  <conditionalFormatting sqref="G175:G65536 G4:G7 G9:G86 G88:G173">
    <cfRule type="cellIs" priority="1" dxfId="2" operator="equal" stopIfTrue="1">
      <formula>0</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E35"/>
  <sheetViews>
    <sheetView view="pageBreakPreview" zoomScale="60" zoomScalePageLayoutView="0" workbookViewId="0" topLeftCell="A2">
      <selection activeCell="B2" sqref="B2:D4"/>
    </sheetView>
  </sheetViews>
  <sheetFormatPr defaultColWidth="9.00390625" defaultRowHeight="12.75"/>
  <cols>
    <col min="1" max="1" width="5.375" style="0" customWidth="1"/>
    <col min="2" max="2" width="55.625" style="0" customWidth="1"/>
    <col min="3" max="3" width="14.625" style="0" customWidth="1"/>
    <col min="4" max="5" width="11.625" style="0" customWidth="1"/>
  </cols>
  <sheetData>
    <row r="1" ht="12.75">
      <c r="C1" s="102"/>
    </row>
    <row r="2" spans="2:4" ht="12.75" customHeight="1">
      <c r="B2" s="233" t="s">
        <v>399</v>
      </c>
      <c r="C2" s="338"/>
      <c r="D2" s="338"/>
    </row>
    <row r="3" spans="2:4" ht="12.75">
      <c r="B3" s="235" t="s">
        <v>207</v>
      </c>
      <c r="C3" s="299"/>
      <c r="D3" s="299"/>
    </row>
    <row r="4" spans="2:4" ht="12.75" customHeight="1">
      <c r="B4" s="237" t="s">
        <v>401</v>
      </c>
      <c r="C4" s="299"/>
      <c r="D4" s="299"/>
    </row>
    <row r="6" spans="2:4" ht="77.25" customHeight="1">
      <c r="B6" s="316" t="s">
        <v>205</v>
      </c>
      <c r="C6" s="316"/>
      <c r="D6" s="316"/>
    </row>
    <row r="7" spans="2:4" ht="16.5" thickBot="1">
      <c r="B7" s="316"/>
      <c r="C7" s="317"/>
      <c r="D7" s="317"/>
    </row>
    <row r="8" spans="2:5" ht="12.75" customHeight="1">
      <c r="B8" s="320" t="s">
        <v>166</v>
      </c>
      <c r="C8" s="322" t="s">
        <v>167</v>
      </c>
      <c r="D8" s="324" t="s">
        <v>168</v>
      </c>
      <c r="E8" s="324" t="s">
        <v>168</v>
      </c>
    </row>
    <row r="9" spans="2:5" ht="13.5" thickBot="1">
      <c r="B9" s="321"/>
      <c r="C9" s="323"/>
      <c r="D9" s="325"/>
      <c r="E9" s="325"/>
    </row>
    <row r="10" spans="2:5" ht="15">
      <c r="B10" s="105" t="s">
        <v>169</v>
      </c>
      <c r="C10" s="106" t="s">
        <v>170</v>
      </c>
      <c r="D10" s="216">
        <f>D11+D12+D13+D14</f>
        <v>2561.08</v>
      </c>
      <c r="E10" s="216">
        <f>E11+E12+E13+E14</f>
        <v>2590.34</v>
      </c>
    </row>
    <row r="11" spans="2:5" ht="25.5">
      <c r="B11" s="107" t="s">
        <v>171</v>
      </c>
      <c r="C11" s="108" t="s">
        <v>172</v>
      </c>
      <c r="D11" s="217">
        <f>'прил 10 ВЕДОМ 2'!G11</f>
        <v>442.47</v>
      </c>
      <c r="E11" s="217">
        <f>'прил 10 ВЕДОМ 2'!H11</f>
        <v>442.47</v>
      </c>
    </row>
    <row r="12" spans="2:5" ht="42.75" customHeight="1">
      <c r="B12" s="107" t="s">
        <v>173</v>
      </c>
      <c r="C12" s="108" t="s">
        <v>174</v>
      </c>
      <c r="D12" s="217">
        <f>'прил 10 ВЕДОМ 2'!G20</f>
        <v>2113.61</v>
      </c>
      <c r="E12" s="217">
        <f>'прил 10 ВЕДОМ 2'!H20</f>
        <v>2142.87</v>
      </c>
    </row>
    <row r="13" spans="2:5" ht="17.25" customHeight="1">
      <c r="B13" s="109" t="s">
        <v>175</v>
      </c>
      <c r="C13" s="108" t="s">
        <v>176</v>
      </c>
      <c r="D13" s="217"/>
      <c r="E13" s="217"/>
    </row>
    <row r="14" spans="2:5" ht="12.75">
      <c r="B14" s="109" t="s">
        <v>177</v>
      </c>
      <c r="C14" s="110" t="s">
        <v>257</v>
      </c>
      <c r="D14" s="217">
        <f>'прил 10 ВЕДОМ 2'!G50</f>
        <v>5</v>
      </c>
      <c r="E14" s="217">
        <f>'прил 10 ВЕДОМ 2'!H50</f>
        <v>5</v>
      </c>
    </row>
    <row r="15" spans="2:5" ht="15">
      <c r="B15" s="111" t="s">
        <v>179</v>
      </c>
      <c r="C15" s="112" t="s">
        <v>180</v>
      </c>
      <c r="D15" s="218">
        <f>D16</f>
        <v>62.2</v>
      </c>
      <c r="E15" s="218">
        <f>E16</f>
        <v>62.2</v>
      </c>
    </row>
    <row r="16" spans="2:5" ht="12.75">
      <c r="B16" s="107" t="s">
        <v>181</v>
      </c>
      <c r="C16" s="108" t="s">
        <v>182</v>
      </c>
      <c r="D16" s="217">
        <f>'прил 10 ВЕДОМ 2'!G59</f>
        <v>62.2</v>
      </c>
      <c r="E16" s="217">
        <f>'прил 10 ВЕДОМ 2'!H59</f>
        <v>62.2</v>
      </c>
    </row>
    <row r="17" spans="2:5" ht="30">
      <c r="B17" s="111" t="s">
        <v>183</v>
      </c>
      <c r="C17" s="112" t="s">
        <v>184</v>
      </c>
      <c r="D17" s="218">
        <f>D18</f>
        <v>2.56</v>
      </c>
      <c r="E17" s="218">
        <f>E18</f>
        <v>2.56</v>
      </c>
    </row>
    <row r="18" spans="2:5" ht="25.5">
      <c r="B18" s="107" t="s">
        <v>185</v>
      </c>
      <c r="C18" s="108" t="s">
        <v>268</v>
      </c>
      <c r="D18" s="217">
        <f>'прил 10 ВЕДОМ 2'!G63</f>
        <v>2.56</v>
      </c>
      <c r="E18" s="217">
        <f>'прил 10 ВЕДОМ 2'!H63</f>
        <v>2.56</v>
      </c>
    </row>
    <row r="19" spans="2:5" ht="15">
      <c r="B19" s="219" t="s">
        <v>279</v>
      </c>
      <c r="C19" s="143" t="s">
        <v>280</v>
      </c>
      <c r="D19" s="218">
        <f>D20</f>
        <v>0.05</v>
      </c>
      <c r="E19" s="218">
        <f>E20</f>
        <v>0.05</v>
      </c>
    </row>
    <row r="20" spans="2:5" ht="12.75">
      <c r="B20" s="220" t="s">
        <v>281</v>
      </c>
      <c r="C20" s="132" t="s">
        <v>282</v>
      </c>
      <c r="D20" s="217">
        <f>'прил 10 ВЕДОМ 2'!G73</f>
        <v>0.05</v>
      </c>
      <c r="E20" s="217">
        <f>'прил 10 ВЕДОМ 2'!H73</f>
        <v>0.05</v>
      </c>
    </row>
    <row r="21" spans="2:5" ht="15">
      <c r="B21" s="111" t="s">
        <v>186</v>
      </c>
      <c r="C21" s="112" t="s">
        <v>187</v>
      </c>
      <c r="D21" s="218">
        <f>D22+D23</f>
        <v>328.18</v>
      </c>
      <c r="E21" s="218">
        <f>E22+E23</f>
        <v>300.92</v>
      </c>
    </row>
    <row r="22" spans="2:5" ht="12.75">
      <c r="B22" s="109" t="s">
        <v>188</v>
      </c>
      <c r="C22" s="110" t="s">
        <v>189</v>
      </c>
      <c r="D22" s="221">
        <f>'прил 10 ВЕДОМ 2'!G84</f>
        <v>12.3</v>
      </c>
      <c r="E22" s="221">
        <f>'прил 10 ВЕДОМ 2'!H84</f>
        <v>12.3</v>
      </c>
    </row>
    <row r="23" spans="2:5" ht="12.75">
      <c r="B23" s="107" t="s">
        <v>190</v>
      </c>
      <c r="C23" s="108" t="s">
        <v>191</v>
      </c>
      <c r="D23" s="217">
        <f>'прил 10 ВЕДОМ 2'!G91</f>
        <v>315.88</v>
      </c>
      <c r="E23" s="217">
        <f>'прил 10 ВЕДОМ 2'!H91</f>
        <v>288.62</v>
      </c>
    </row>
    <row r="24" spans="2:5" ht="15">
      <c r="B24" s="111" t="s">
        <v>192</v>
      </c>
      <c r="C24" s="112" t="s">
        <v>193</v>
      </c>
      <c r="D24" s="218">
        <f>D25</f>
        <v>1897.71</v>
      </c>
      <c r="E24" s="218">
        <f>E25</f>
        <v>1917.71</v>
      </c>
    </row>
    <row r="25" spans="2:5" ht="18.75" customHeight="1">
      <c r="B25" s="113" t="s">
        <v>194</v>
      </c>
      <c r="C25" s="108" t="s">
        <v>195</v>
      </c>
      <c r="D25" s="217">
        <f>'прил 10 ВЕДОМ 2'!G144+'прил 10 ВЕДОМ 2'!G154</f>
        <v>1897.71</v>
      </c>
      <c r="E25" s="217">
        <f>'прил 10 ВЕДОМ 2'!H144+'прил 10 ВЕДОМ 2'!H154</f>
        <v>1917.71</v>
      </c>
    </row>
    <row r="26" spans="2:5" ht="18.75" customHeight="1">
      <c r="B26" s="111" t="s">
        <v>196</v>
      </c>
      <c r="C26" s="112" t="s">
        <v>197</v>
      </c>
      <c r="D26" s="218">
        <f>D27</f>
        <v>28</v>
      </c>
      <c r="E26" s="218">
        <f>E27</f>
        <v>28</v>
      </c>
    </row>
    <row r="27" spans="2:5" s="116" customFormat="1" ht="14.25">
      <c r="B27" s="107" t="s">
        <v>198</v>
      </c>
      <c r="C27" s="108" t="s">
        <v>199</v>
      </c>
      <c r="D27" s="217">
        <f>'прил 10 ВЕДОМ 2'!G123</f>
        <v>28</v>
      </c>
      <c r="E27" s="217">
        <f>'прил 10 ВЕДОМ 2'!H123</f>
        <v>28</v>
      </c>
    </row>
    <row r="28" spans="2:5" ht="13.5" customHeight="1" hidden="1" thickBot="1">
      <c r="B28" s="114"/>
      <c r="C28" s="108"/>
      <c r="D28" s="222"/>
      <c r="E28" s="222"/>
    </row>
    <row r="29" spans="2:5" ht="11.25" customHeight="1">
      <c r="B29" s="115" t="s">
        <v>200</v>
      </c>
      <c r="C29" s="112" t="s">
        <v>201</v>
      </c>
      <c r="D29" s="218">
        <f>D30</f>
        <v>2.05</v>
      </c>
      <c r="E29" s="218">
        <f>E30</f>
        <v>2.05</v>
      </c>
    </row>
    <row r="30" spans="2:5" ht="14.25" customHeight="1">
      <c r="B30" s="109" t="s">
        <v>202</v>
      </c>
      <c r="C30" s="108" t="s">
        <v>203</v>
      </c>
      <c r="D30" s="217">
        <f>'прил 10 ВЕДОМ 2'!G138</f>
        <v>2.05</v>
      </c>
      <c r="E30" s="217">
        <f>'прил 10 ВЕДОМ 2'!H138</f>
        <v>2.05</v>
      </c>
    </row>
    <row r="31" spans="2:5" ht="13.5">
      <c r="B31" s="142" t="s">
        <v>393</v>
      </c>
      <c r="C31" s="108"/>
      <c r="D31" s="223">
        <f>'прил 10 ВЕДОМ 2'!G141</f>
        <v>122.05</v>
      </c>
      <c r="E31" s="223">
        <f>'прил 10 ВЕДОМ 2'!H141</f>
        <v>245.19</v>
      </c>
    </row>
    <row r="32" spans="2:5" ht="13.5" thickBot="1">
      <c r="B32" s="114"/>
      <c r="C32" s="224"/>
      <c r="D32" s="222"/>
      <c r="E32" s="222"/>
    </row>
    <row r="33" spans="2:5" ht="16.5" thickBot="1">
      <c r="B33" s="318" t="s">
        <v>204</v>
      </c>
      <c r="C33" s="319"/>
      <c r="D33" s="118">
        <f>D10+D15+D17+D19+D21+D24+D26+D29+D31</f>
        <v>5003.88</v>
      </c>
      <c r="E33" s="118">
        <f>E10+E15+E17+E19+E21+E24+E26+E29+E31</f>
        <v>5149.02</v>
      </c>
    </row>
    <row r="34" spans="2:5" ht="12.75">
      <c r="B34" s="215"/>
      <c r="C34" s="215"/>
      <c r="D34" s="215"/>
      <c r="E34" s="215"/>
    </row>
    <row r="35" spans="2:5" ht="12.75">
      <c r="B35" s="215"/>
      <c r="C35" s="215"/>
      <c r="D35" s="215"/>
      <c r="E35" s="215"/>
    </row>
  </sheetData>
  <sheetProtection/>
  <mergeCells count="10">
    <mergeCell ref="B2:D2"/>
    <mergeCell ref="B3:D3"/>
    <mergeCell ref="B4:D4"/>
    <mergeCell ref="B6:D6"/>
    <mergeCell ref="B33:C33"/>
    <mergeCell ref="E8:E9"/>
    <mergeCell ref="B7:D7"/>
    <mergeCell ref="B8:B9"/>
    <mergeCell ref="C8:C9"/>
    <mergeCell ref="D8:D9"/>
  </mergeCells>
  <printOptions/>
  <pageMargins left="0.75" right="0.75" top="1" bottom="1" header="0.5" footer="0.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OlgaP</dc:creator>
  <cp:keywords/>
  <dc:description/>
  <cp:lastModifiedBy>User</cp:lastModifiedBy>
  <cp:lastPrinted>2013-01-03T08:54:53Z</cp:lastPrinted>
  <dcterms:created xsi:type="dcterms:W3CDTF">2009-12-22T09:13:20Z</dcterms:created>
  <dcterms:modified xsi:type="dcterms:W3CDTF">2013-01-03T08:59:57Z</dcterms:modified>
  <cp:category/>
  <cp:version/>
  <cp:contentType/>
  <cp:contentStatus/>
</cp:coreProperties>
</file>