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tabRatio="901" activeTab="5"/>
  </bookViews>
  <sheets>
    <sheet name="Решение" sheetId="1" r:id="rId1"/>
    <sheet name="Прил 1 ИСТОЧ" sheetId="2" r:id="rId2"/>
    <sheet name="прил 5 ДОХ" sheetId="3" r:id="rId3"/>
    <sheet name="прил 7 РАЗД" sheetId="4" r:id="rId4"/>
    <sheet name="прил 9 ВЕДОМ" sheetId="5" r:id="rId5"/>
    <sheet name="прил 11 СОФ" sheetId="6" r:id="rId6"/>
  </sheets>
  <externalReferences>
    <externalReference r:id="rId9"/>
  </externalReferences>
  <definedNames>
    <definedName name="_xlnm.Print_Area" localSheetId="1">'Прил 1 ИСТОЧ'!$A$1:$F$26</definedName>
    <definedName name="_xlnm.Print_Area" localSheetId="0">'Решение'!$A$1:$I$41</definedName>
  </definedNames>
  <calcPr fullCalcOnLoad="1"/>
</workbook>
</file>

<file path=xl/sharedStrings.xml><?xml version="1.0" encoding="utf-8"?>
<sst xmlns="http://schemas.openxmlformats.org/spreadsheetml/2006/main" count="945" uniqueCount="343">
  <si>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</si>
  <si>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</si>
  <si>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</si>
  <si>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</si>
  <si>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</si>
  <si>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</si>
  <si>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</si>
  <si>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</si>
  <si>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</si>
  <si>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</si>
  <si>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</si>
  <si>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</si>
  <si>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</si>
  <si>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</si>
  <si>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</si>
  <si>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</si>
  <si>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</si>
  <si>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</si>
  <si>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</si>
  <si>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</si>
  <si>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</si>
  <si>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</si>
  <si>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</si>
  <si>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</si>
  <si>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</si>
  <si>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</si>
  <si>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</si>
  <si>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 xml:space="preserve">от  29.12.2012  № 32-112 р. 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</si>
  <si>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</si>
  <si>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</si>
  <si>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</si>
  <si>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</si>
  <si>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</si>
  <si>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</si>
  <si>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</si>
  <si>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</si>
  <si>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</si>
  <si>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</si>
  <si>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</si>
  <si>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</si>
  <si>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</si>
  <si>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</si>
  <si>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</si>
  <si>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</si>
  <si>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</si>
  <si>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</si>
  <si>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</si>
  <si>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</si>
  <si>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</si>
  <si>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</si>
  <si>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</si>
  <si>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</si>
  <si>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</si>
  <si>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</si>
  <si>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</si>
  <si>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</si>
  <si>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</si>
  <si>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</si>
  <si>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</si>
  <si>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</si>
  <si>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</si>
  <si>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>020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</si>
  <si>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</si>
  <si>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040</t>
  </si>
  <si>
    <t xml:space="preserve"> 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</si>
  <si>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06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</si>
  <si>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</si>
  <si>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</si>
  <si>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</si>
  <si>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</si>
  <si>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</si>
  <si>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</si>
  <si>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013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</si>
  <si>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</si>
  <si>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</si>
  <si>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023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</si>
  <si>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</si>
  <si>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</si>
  <si>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</si>
  <si>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</si>
  <si>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</si>
  <si>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</si>
  <si>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</si>
  <si>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009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</si>
  <si>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</si>
  <si>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</si>
  <si>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</si>
  <si>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</si>
  <si>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</si>
  <si>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</si>
  <si>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0021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</si>
  <si>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</si>
  <si>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</si>
  <si>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</si>
  <si>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</si>
  <si>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</si>
  <si>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</si>
  <si>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</si>
  <si>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</si>
  <si>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</si>
  <si>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</si>
  <si>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</si>
  <si>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</si>
  <si>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</si>
  <si>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</si>
  <si>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</si>
  <si>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</si>
  <si>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</si>
  <si>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</si>
  <si>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</si>
  <si>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</si>
  <si>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</si>
  <si>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</si>
  <si>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</si>
  <si>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</si>
  <si>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</si>
  <si>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ВСЕГО ДОХОДОВ</t>
  </si>
  <si>
    <t>Приложение 2</t>
  </si>
  <si>
    <t>Администрация Разъезженского сельсовета Ермаковского района Красноярского края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</si>
  <si>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</si>
  <si>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</si>
  <si>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</si>
  <si>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</si>
  <si>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</si>
  <si>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</si>
  <si>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</si>
  <si>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</si>
  <si>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</si>
  <si>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</si>
  <si>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</si>
  <si>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</si>
  <si>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</si>
  <si>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</si>
  <si>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</si>
  <si>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</si>
  <si>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</si>
  <si>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</si>
  <si>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</si>
  <si>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05 00</t>
  </si>
  <si>
    <t>Коммунальное хозяйство</t>
  </si>
  <si>
    <t>05 02 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</si>
  <si>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</si>
  <si>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</si>
  <si>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</si>
  <si>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</si>
  <si>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</si>
  <si>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</si>
  <si>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</si>
  <si>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</si>
  <si>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</si>
  <si>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</si>
  <si>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Физическая культура и спорт</t>
  </si>
  <si>
    <t>11 00</t>
  </si>
  <si>
    <t xml:space="preserve">Физическая культура </t>
  </si>
  <si>
    <t>11 01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</si>
  <si>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</si>
  <si>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</si>
  <si>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</si>
  <si>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</si>
  <si>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</si>
  <si>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</si>
  <si>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</si>
  <si>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</si>
  <si>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Глава муниципального образования </t>
  </si>
  <si>
    <t>0020300</t>
  </si>
  <si>
    <t xml:space="preserve">Выполнение функций органами местного самоуправления </t>
  </si>
  <si>
    <t>Выполнение функций органами местного самоуправления</t>
  </si>
  <si>
    <t xml:space="preserve">Центральный аппарат </t>
  </si>
  <si>
    <t>0020400</t>
  </si>
  <si>
    <t>Центральный аппарат иных органов</t>
  </si>
  <si>
    <t>0020460</t>
  </si>
  <si>
    <t xml:space="preserve">Расходы на содержание центрального аппарата иных органов, за исключением расходов по оплате труда </t>
  </si>
  <si>
    <t>0020461</t>
  </si>
  <si>
    <t>Расходы на оплату труда лиц, замещающих должности муниципальной службы</t>
  </si>
  <si>
    <t>0020462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</si>
  <si>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 , не являющиеся должностями муниципальной службы</t>
  </si>
  <si>
    <t>0020463</t>
  </si>
  <si>
    <t>Межбюджетные трансферты</t>
  </si>
  <si>
    <t>5210000</t>
  </si>
  <si>
    <t>5210600</t>
  </si>
  <si>
    <t>Межбюджетные трансферты бюджетам муниципальных районов из бюджета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назначения в соответствии с заключенными соглашениями</t>
  </si>
  <si>
    <t>500</t>
  </si>
  <si>
    <t>Региональные целевые программы</t>
  </si>
  <si>
    <t>5220000</t>
  </si>
  <si>
    <t>Расходы на обеспечение расходных обязательств за счет средств межбюджетных трансфертов</t>
  </si>
  <si>
    <t>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</si>
  <si>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Осуществление государственных полномочий по созданию и обеспечению деятельности административных комиссий</t>
  </si>
  <si>
    <t>50 0</t>
  </si>
  <si>
    <t>017</t>
  </si>
  <si>
    <t>Резервные фонды</t>
  </si>
  <si>
    <t>01 11</t>
  </si>
  <si>
    <t>0700000</t>
  </si>
  <si>
    <t>Резервные фонды местных администраций</t>
  </si>
  <si>
    <t>0700500</t>
  </si>
  <si>
    <t>Прочие расходы</t>
  </si>
  <si>
    <t>Осуществление первичного воинского учета на территориях, где отсутствуют военные комиссариаты</t>
  </si>
  <si>
    <t>0013600</t>
  </si>
  <si>
    <t>Обеспечение пожарной безопасности</t>
  </si>
  <si>
    <t>03 10</t>
  </si>
  <si>
    <t>Софинансирование мероприятий, предусмотренных региональными программами  за счет средств местного бюджета</t>
  </si>
  <si>
    <t>9220000</t>
  </si>
  <si>
    <t>Софинансирование региональной программы "Обеспечение пожарной безопасности сельских населенных пунктов Красноярского края" на 2011-2013 годы</t>
  </si>
  <si>
    <t>9227200</t>
  </si>
  <si>
    <t>Софинансирование на обеспечение полномочий по первичным мерам пожарной безопасности</t>
  </si>
  <si>
    <t>9227202</t>
  </si>
  <si>
    <t>Национальная экономика</t>
  </si>
  <si>
    <t>04 00</t>
  </si>
  <si>
    <t>Дорожное хозяйство (дорожные фонды)</t>
  </si>
  <si>
    <t>04 09</t>
  </si>
  <si>
    <t>Долгосрочная целевая программа "Дороги Красноярья" на 2012-2016 годы</t>
  </si>
  <si>
    <t>5222000</t>
  </si>
  <si>
    <t>Содержание автомобилных дорог общего пользования местного значения городских округов, городских и сельских поселений</t>
  </si>
  <si>
    <t>5222031</t>
  </si>
  <si>
    <t>Софинансирование мероприятий, предусмотренных региональной долгосрочной целевой программой «Дороги Красноярья» на 2012 – 2016 годы</t>
  </si>
  <si>
    <t>9222000</t>
  </si>
  <si>
    <t>Софинансирование содержания автомобилных дорог общего пользования местного значения городских округов, городских и сельских поселений</t>
  </si>
  <si>
    <t>9222031</t>
  </si>
  <si>
    <t>021 </t>
  </si>
  <si>
    <t>05 02</t>
  </si>
  <si>
    <t xml:space="preserve">Поддержка коммунального хозяйства </t>
  </si>
  <si>
    <t>Мероприятия в области коммунального хозяйства</t>
  </si>
  <si>
    <t xml:space="preserve">Софинансирование долгосрочной целевой программы Долгосрочная целевая программа "Повышение эффективности деятельности органов местного самоуправления в Красноярском крае" на 2011 - 2013 годы </t>
  </si>
  <si>
    <t>Софинансирование расходов связанных с исполнением судебных актов, устранением замечаний органов государственного контроля (надзора)</t>
  </si>
  <si>
    <t xml:space="preserve">Уличное освещение </t>
  </si>
  <si>
    <t>Содержание автомобильных дорог и инженерных сооружений  на них в границах городских округов и поселений 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</si>
  <si>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</si>
  <si>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</si>
  <si>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500 </t>
  </si>
  <si>
    <t>Субсидии юридическим лицам</t>
  </si>
  <si>
    <t>006</t>
  </si>
  <si>
    <t xml:space="preserve">Целевые программы  </t>
  </si>
  <si>
    <t>7000000</t>
  </si>
  <si>
    <t>Целевые программы  муниципальных образований</t>
  </si>
  <si>
    <t>7950000</t>
  </si>
  <si>
    <t>Долгосрочная целевая программа "Безопасность  дорожного движения в Ермаковском районе на 2012-2014 годы."</t>
  </si>
  <si>
    <t>7954800</t>
  </si>
  <si>
    <t xml:space="preserve">Другие вопросы в области здравоохранения </t>
  </si>
  <si>
    <t>Иные безвозмездные и безвозвратные перечисления</t>
  </si>
  <si>
    <t>5200000</t>
  </si>
  <si>
    <t xml:space="preserve">  Организация и проведение аккорицидных обработок  мест массового отдыха населения </t>
  </si>
  <si>
    <t>5205500</t>
  </si>
  <si>
    <t xml:space="preserve">  Организация и проведение аккорицидных обработок  мест массового отдыха населения за счет средств краевого бюджета</t>
  </si>
  <si>
    <t>5205501</t>
  </si>
  <si>
    <t xml:space="preserve">  Организация и проведение аккорицидных обработок  мест массового отдыха населения за счет средств местного бюджета</t>
  </si>
  <si>
    <t>5205502</t>
  </si>
  <si>
    <t>Физическая культура</t>
  </si>
  <si>
    <t>Физкультурно-оздоровительная работа и спортивные мероприятия</t>
  </si>
  <si>
    <t>5129700</t>
  </si>
  <si>
    <t>Муниципальное бюджетное  учреждение «Сельский дом культуры» администрации Разъезженского сельсовета Ермаковского района</t>
  </si>
  <si>
    <t xml:space="preserve">Культура, кинематография </t>
  </si>
  <si>
    <t>Дворцы и дома культуры, другие учреждения культуры и средств массовой информации</t>
  </si>
  <si>
    <t>Субсидии сельским бюджетным учреждениям - дворцам и домам культуры, другим учрежденим культуры</t>
  </si>
  <si>
    <t>4409500</t>
  </si>
  <si>
    <t>Предоставление субсидий сельским бюджетным учреждениям-дворцам и домам культуры, другим учрежденим культуры-на выполнения муниципального задания</t>
  </si>
  <si>
    <t>4409501</t>
  </si>
  <si>
    <t>Субсидии некомерческим организациям</t>
  </si>
  <si>
    <t>019</t>
  </si>
  <si>
    <t>Муниципальноебюджетное учреждение «Библиотека» администрации Разъезженского сельсовета Ермаковского района</t>
  </si>
  <si>
    <t>Библиотеки</t>
  </si>
  <si>
    <t>Субсидии сельским бюджетным учреждениям - библиотекам</t>
  </si>
  <si>
    <t>4429500</t>
  </si>
  <si>
    <t>Предоставление субсидии сельским бюджетным учреждениям - библиотекам - на выполнение муниципального задания</t>
  </si>
  <si>
    <t>4429501</t>
  </si>
  <si>
    <t>Приложение 11</t>
  </si>
  <si>
    <t>№ п/п</t>
  </si>
  <si>
    <t>Наименование программ, субвенций</t>
  </si>
  <si>
    <t xml:space="preserve">% софинан-сирования </t>
  </si>
  <si>
    <t>Наименование главного распорядителя</t>
  </si>
  <si>
    <t>раздел / подраздел</t>
  </si>
  <si>
    <t xml:space="preserve">вид расходов </t>
  </si>
  <si>
    <t>сумма на 2013 год, тыс. руб.</t>
  </si>
  <si>
    <t>сумма на 2014 год, тыс. руб.</t>
  </si>
  <si>
    <t>сумма на 2015 год, тыс. руб.</t>
  </si>
  <si>
    <t>Софинансирование долгосрочной целевой программы «Обеспечение пожарной безопасности сельских населенных пунктов Красноярского края" на 2011-2013 годы за счет средств местного бюджета</t>
  </si>
  <si>
    <t>5%</t>
  </si>
  <si>
    <t>Администрация сельсовета</t>
  </si>
  <si>
    <t>0310</t>
  </si>
  <si>
    <t>Софинансирование краевой целевой программы "Повышение эффективности деятельности органов местного самоуправления в Красноярском крае" на 2011-2013 годы за счет средств местного бюджета</t>
  </si>
  <si>
    <t>0503</t>
  </si>
  <si>
    <t>Организация и проведение акарицидных обработок мест массового отдыха населения за счет средств местного бюджета</t>
  </si>
  <si>
    <t>12%</t>
  </si>
  <si>
    <t>0909</t>
  </si>
  <si>
    <t>Софинансирование долгосрочной целевой программы «Дороги Красноярья» на 2012 – 2016 годы</t>
  </si>
  <si>
    <t>0,1%</t>
  </si>
  <si>
    <t>0409</t>
  </si>
  <si>
    <t>922 20 21</t>
  </si>
  <si>
    <t>Итого:</t>
  </si>
  <si>
    <t>Приложение  № 4</t>
  </si>
  <si>
    <t>Приложение  №  7</t>
  </si>
  <si>
    <t>Приложение  № 9</t>
  </si>
  <si>
    <t>от  29.12.2012  № 32-112 р.</t>
  </si>
  <si>
    <t>от  29.12.2012  № 32-112 р.
.</t>
  </si>
  <si>
    <t xml:space="preserve">от  29.12.2012  № 32-112 р.       </t>
  </si>
  <si>
    <t>922 51 07</t>
  </si>
  <si>
    <t>922 72 02</t>
  </si>
  <si>
    <t>520 55 02</t>
  </si>
  <si>
    <t xml:space="preserve"> сельского совета  депутатов</t>
  </si>
  <si>
    <t>к  решению  Разъезженского</t>
  </si>
  <si>
    <t>Источники внутреннего финансирования дефицита 
 сельского бюджета на 2013 год</t>
  </si>
  <si>
    <t>ДОХОДЫ   СЕЛЬСКОГО БЮДЖЕТА    на  2013  год</t>
  </si>
  <si>
    <t>Софинансирование краевых  целевых программ и мероприятий  на 2013 год                                                                             и  плановый период  2014 - 2015 годы</t>
  </si>
  <si>
    <t>Ведомственная структура   расходов  сельского бюджета                                                                                        на    2013   год</t>
  </si>
  <si>
    <t>Распределение расходов   сельского бюджета по разделам и 
подразделам классификации расходов бюджетов  Российской Федерации 
на 2013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</si>
  <si>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(Разъезженский сельсовет)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</si>
  <si>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(Разъезженский сельсовет)</t>
  </si>
  <si>
    <t>КРАСНОЯРСКИЙ  КРАЙ,  ЕРМАКОВСКИЙ  РАЙОН</t>
  </si>
  <si>
    <t>РАЗЪЕЗЖЕНСКИЙ  СЕЛЬСКИЙ  СОВЕТ  ДЕПУТАТОВ</t>
  </si>
  <si>
    <t>Р  Е  Ш  Е  Н  И  Е</t>
  </si>
  <si>
    <t xml:space="preserve">« О  внесении  изменений  и  </t>
  </si>
  <si>
    <t xml:space="preserve">дополнений в решение  Совета </t>
  </si>
  <si>
    <t xml:space="preserve">« О  бюджете Разъезженского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</si>
  <si>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2"/>
        <rFont val="Times New Roman"/>
        <family val="1"/>
      </rPr>
      <t xml:space="preserve">   Р Е Ш И Л  :</t>
    </r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</si>
  <si>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</si>
  <si>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</si>
  <si>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</si>
  <si>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</si>
  <si>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</si>
  <si>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</si>
  <si>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50% собственных доходов</t>
  </si>
  <si>
    <t xml:space="preserve">(Расходы-субвенции)*15% </t>
  </si>
  <si>
    <t>Председатель сельского Совета депутатов                                       Е.И. Каблуков</t>
  </si>
  <si>
    <t>Глава сельского  Совета                                                                     Г.Г. Челтыгмашев</t>
  </si>
  <si>
    <t xml:space="preserve">депутатов № 32-112 р. от  29.12.2012 г. </t>
  </si>
  <si>
    <t>сельсовета  на  2013 год »</t>
  </si>
  <si>
    <r>
      <t xml:space="preserve">11 февраля  2013  год                         с. Разъезжее                                    №  34-122 р. </t>
    </r>
    <r>
      <rPr>
        <sz val="12"/>
        <rFont val="Times New Roman"/>
        <family val="1"/>
      </rPr>
      <t xml:space="preserve">    </t>
    </r>
  </si>
  <si>
    <t xml:space="preserve">2)      Внести  изменения в решения  сельского  Совета депутатов  № 32-112 р. от  29.12.2012 г.  «О бюджете  Разъезженского  сельсовета на 2013 год», в пункте 11 : </t>
  </si>
  <si>
    <t xml:space="preserve">от  11.02.2013  № 34-122 р. </t>
  </si>
  <si>
    <t>от  11.02.2013  № 34-122 р.</t>
  </si>
  <si>
    <t>от  11.02.2013  № 34-122 р.
.</t>
  </si>
  <si>
    <t>Сумма с учетом изменений</t>
  </si>
  <si>
    <t>Изменения</t>
  </si>
  <si>
    <t>Краевая целевая программа "Обеспечение пожарной безопасности сельских населенных пунктов Красноярского края" на 2011-2013 годы</t>
  </si>
  <si>
    <t>5227200</t>
  </si>
  <si>
    <t xml:space="preserve">Обеспечение первичных мер пожарной безопасности </t>
  </si>
  <si>
    <t>5227202</t>
  </si>
  <si>
    <t xml:space="preserve">1)      Внести  изменения в решения  сельского  Совета депутатов  № 32-112 р. от  29.12.2012 г.  «О бюджете  Разъезженского  сельсовета на 2013 год», в пункте 1 "Основные характеристики  бюджета Разъезженского     сельсовета  на 2013 г." : </t>
  </si>
  <si>
    <t>2)       Внести    изменения в приложение № 1 «Источники внутреннего финансирования бюджета на 2013 г.»  к  решению   сельского  Совета депутатов   № 32-112 р. от  29.12.2012 г.  «О бюджете  Разъезженского  сельсовета на 2013 год»  , изложив его в редакции согласно приложения № 1 настоящего решения.</t>
  </si>
  <si>
    <t>3)      Внести    изменения в приложение № 5 «Доходы бюджета Разъезженского сельсовета на 2013 г.»  к  решению   сельского  Совета депутатов   № 32-112 р. от  29.12.2012 г.  «О бюджете  Разъезженского  сельсовета на 2013 год», изложив его в редакции согласно приложения № 2 настоящего решения.</t>
  </si>
  <si>
    <t>4)     Внести    изменения в приложение № 7 «Распределение расходов сельского бюджета на 2013 г. по разделам, подразделам функциональной классификации расходов бюджета»  к  решению   сельского  Совета депутатов   № 32-112 р. от  29.12.2012 г.  «О бюджете  Разъезженского  сельсовета на 2013 год»  , изложив его в редакции согласно приложения № 3 настоящего решения.</t>
  </si>
  <si>
    <t>5)      Внести    изменения в приложение № 9 «Ведомственная структура расходов сельского бюджета на 2013 г.»  к  решению   сельского  Совета депутатов   № 32-112 р. от  29.12.2012 г.  «О бюджете  Разъезженского  сельсовета на 2013 год» , изложив его в редакции согласно приложения № 4 настоящего решения.</t>
  </si>
  <si>
    <t>6)      Внести    изменения в приложение № 11 «Софинансирование краевых  целевых программ и мероприятий  на 2013 год  и  плановый период  2014 - 2015 годы»  к  решению   сельского  Совета депутатов   № 32-112 р. от  29.12.2012 г.  «О бюджете  Разъезженского  сельсовета на 2013 год» , изложив его в редакции согласно приложения № 5 настоящего решения.</t>
  </si>
  <si>
    <t>7)    Контроль за исполнение решения возложить на председателя бюджетной комиссии Разъезженского сельского Совета депутатов  Горева С.В.</t>
  </si>
  <si>
    <t>8)      Решение вступает в силу с момента обнародования.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</si>
</sst>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Arial Cyr"/>
      <family val="0"/>
    </font>
    <font>
      <sz val="10"/>
      <name val="Helv"/>
      <family val="0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sz val="10"/>
      <name val="Times New Roman Cyr"/>
      <family val="1"/>
    </font>
    <font>
      <sz val="8"/>
      <name val="Arial"/>
      <family val="0"/>
    </font>
    <font>
      <sz val="12"/>
      <color indexed="8"/>
      <name val="Times New Roman CYR"/>
      <family val="0"/>
    </font>
    <font>
      <b/>
      <sz val="10"/>
      <name val="Times New Roman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2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" xfId="61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 wrapText="1" shrinkToFit="1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9" fontId="27" fillId="0" borderId="10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2" fontId="27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3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top" wrapText="1"/>
    </xf>
    <xf numFmtId="49" fontId="15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 vertical="top" wrapText="1" shrinkToFit="1"/>
    </xf>
    <xf numFmtId="49" fontId="11" fillId="0" borderId="10" xfId="61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>
      <alignment vertical="top" wrapText="1" shrinkToFit="1"/>
    </xf>
    <xf numFmtId="4" fontId="2" fillId="0" borderId="10" xfId="0" applyNumberFormat="1" applyFont="1" applyFill="1" applyBorder="1" applyAlignment="1">
      <alignment horizontal="right"/>
    </xf>
    <xf numFmtId="49" fontId="13" fillId="0" borderId="10" xfId="61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>
      <alignment vertical="top" wrapText="1" shrinkToFi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/>
    </xf>
    <xf numFmtId="4" fontId="1" fillId="0" borderId="10" xfId="53" applyNumberFormat="1" applyFont="1" applyFill="1" applyBorder="1">
      <alignment/>
      <protection/>
    </xf>
    <xf numFmtId="4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0" fillId="0" borderId="0" xfId="0" applyFont="1" applyAlignment="1">
      <alignment/>
    </xf>
    <xf numFmtId="0" fontId="3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4" fontId="20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0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0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1" fillId="0" borderId="23" xfId="61" applyNumberFormat="1" applyFont="1" applyFill="1" applyBorder="1" applyAlignment="1" applyProtection="1">
      <alignment horizontal="center" vertical="center" wrapText="1" shrinkToFit="1"/>
      <protection/>
    </xf>
    <xf numFmtId="49" fontId="1" fillId="0" borderId="12" xfId="61" applyNumberFormat="1" applyFont="1" applyFill="1" applyBorder="1" applyAlignment="1" applyProtection="1">
      <alignment horizontal="center" vertical="center" wrapText="1" shrinkToFi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right" vertical="top"/>
    </xf>
    <xf numFmtId="0" fontId="4" fillId="0" borderId="12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73;&#1102;&#1076;&#1078;&#1077;&#1090;\2012%20&#1041;&#1102;&#1076;&#1078;&#1077;&#1090;\&#1048;&#1079;&#1084;&#1077;&#1085;&#1077;&#1085;&#1080;&#1103;\01.11.2012\1%20&#1056;&#1077;&#1096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шение"/>
      <sheetName val="прил 1 внутр источ"/>
      <sheetName val="прил 2 админ"/>
      <sheetName val="прил 3 источники"/>
      <sheetName val="прил 4 доходы"/>
      <sheetName val="прил 5  функцион"/>
      <sheetName val="прил 6 ведомствен"/>
    </sheetNames>
    <sheetDataSet>
      <sheetData sheetId="4">
        <row r="52">
          <cell r="K52">
            <v>53.65</v>
          </cell>
          <cell r="M52">
            <v>53.65</v>
          </cell>
        </row>
      </sheetData>
      <sheetData sheetId="6">
        <row r="177">
          <cell r="G177">
            <v>5285.75</v>
          </cell>
          <cell r="I177">
            <v>5325.95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130" zoomScaleSheetLayoutView="130" zoomScalePageLayoutView="0" workbookViewId="0" topLeftCell="A31">
      <selection activeCell="A38" sqref="A38:IV38"/>
    </sheetView>
  </sheetViews>
  <sheetFormatPr defaultColWidth="9.00390625" defaultRowHeight="12.75"/>
  <cols>
    <col min="1" max="1" width="5.00390625" style="164" customWidth="1"/>
    <col min="2" max="3" width="9.125" style="164" customWidth="1"/>
    <col min="4" max="4" width="10.625" style="164" customWidth="1"/>
    <col min="5" max="5" width="8.75390625" style="164" customWidth="1"/>
    <col min="6" max="6" width="7.75390625" style="164" customWidth="1"/>
    <col min="7" max="7" width="9.125" style="164" customWidth="1"/>
    <col min="8" max="8" width="12.125" style="164" customWidth="1"/>
    <col min="9" max="9" width="12.375" style="164" customWidth="1"/>
    <col min="10" max="16384" width="9.125" style="164" customWidth="1"/>
  </cols>
  <sheetData>
    <row r="1" spans="1:9" ht="15.75">
      <c r="A1" s="206" t="s">
        <v>305</v>
      </c>
      <c r="B1" s="198"/>
      <c r="C1" s="198"/>
      <c r="D1" s="198"/>
      <c r="E1" s="198"/>
      <c r="F1" s="198"/>
      <c r="G1" s="198"/>
      <c r="H1" s="198"/>
      <c r="I1" s="198"/>
    </row>
    <row r="2" spans="1:9" ht="15.75">
      <c r="A2" s="206"/>
      <c r="B2" s="198"/>
      <c r="C2" s="198"/>
      <c r="D2" s="198"/>
      <c r="E2" s="198"/>
      <c r="F2" s="198"/>
      <c r="G2" s="198"/>
      <c r="H2" s="198"/>
      <c r="I2" s="198"/>
    </row>
    <row r="3" spans="1:9" ht="15.75">
      <c r="A3" s="206" t="s">
        <v>306</v>
      </c>
      <c r="B3" s="198"/>
      <c r="C3" s="198"/>
      <c r="D3" s="198"/>
      <c r="E3" s="198"/>
      <c r="F3" s="198"/>
      <c r="G3" s="198"/>
      <c r="H3" s="198"/>
      <c r="I3" s="198"/>
    </row>
    <row r="4" spans="1:9" ht="13.5" customHeight="1">
      <c r="A4" s="206"/>
      <c r="B4" s="198"/>
      <c r="C4" s="198"/>
      <c r="D4" s="198"/>
      <c r="E4" s="198"/>
      <c r="F4" s="198"/>
      <c r="G4" s="198"/>
      <c r="H4" s="198"/>
      <c r="I4" s="198"/>
    </row>
    <row r="5" spans="1:9" ht="18.75">
      <c r="A5" s="204" t="s">
        <v>307</v>
      </c>
      <c r="B5" s="198"/>
      <c r="C5" s="198"/>
      <c r="D5" s="198"/>
      <c r="E5" s="198"/>
      <c r="F5" s="198"/>
      <c r="G5" s="198"/>
      <c r="H5" s="198"/>
      <c r="I5" s="198"/>
    </row>
    <row r="6" spans="1:9" ht="12" customHeight="1">
      <c r="A6" s="204"/>
      <c r="B6" s="198"/>
      <c r="C6" s="198"/>
      <c r="D6" s="198"/>
      <c r="E6" s="198"/>
      <c r="F6" s="198"/>
      <c r="G6" s="198"/>
      <c r="H6" s="198"/>
      <c r="I6" s="198"/>
    </row>
    <row r="7" spans="1:9" ht="13.5">
      <c r="A7" s="205" t="s">
        <v>324</v>
      </c>
      <c r="B7" s="198"/>
      <c r="C7" s="198"/>
      <c r="D7" s="198"/>
      <c r="E7" s="198"/>
      <c r="F7" s="198"/>
      <c r="G7" s="198"/>
      <c r="H7" s="198"/>
      <c r="I7" s="198"/>
    </row>
    <row r="8" spans="1:9" ht="14.25" customHeight="1">
      <c r="A8" s="205"/>
      <c r="B8" s="198"/>
      <c r="C8" s="198"/>
      <c r="D8" s="198"/>
      <c r="E8" s="198"/>
      <c r="F8" s="198"/>
      <c r="G8" s="198"/>
      <c r="H8" s="198"/>
      <c r="I8" s="198"/>
    </row>
    <row r="9" spans="1:6" ht="15.75">
      <c r="A9" s="201" t="s">
        <v>308</v>
      </c>
      <c r="B9" s="198"/>
      <c r="C9" s="198"/>
      <c r="D9" s="198"/>
      <c r="E9" s="198"/>
      <c r="F9" s="198"/>
    </row>
    <row r="10" spans="1:6" ht="15.75">
      <c r="A10" s="201" t="s">
        <v>309</v>
      </c>
      <c r="B10" s="198"/>
      <c r="C10" s="198"/>
      <c r="D10" s="198"/>
      <c r="E10" s="198"/>
      <c r="F10" s="198"/>
    </row>
    <row r="11" spans="1:6" ht="15.75">
      <c r="A11" s="201" t="s">
        <v>322</v>
      </c>
      <c r="B11" s="198"/>
      <c r="C11" s="198"/>
      <c r="D11" s="198"/>
      <c r="E11" s="198"/>
      <c r="F11" s="198"/>
    </row>
    <row r="12" spans="1:6" ht="15.75">
      <c r="A12" s="201" t="s">
        <v>310</v>
      </c>
      <c r="B12" s="198"/>
      <c r="C12" s="198"/>
      <c r="D12" s="198"/>
      <c r="E12" s="198"/>
      <c r="F12" s="198"/>
    </row>
    <row r="13" spans="1:6" ht="15.75">
      <c r="A13" s="201" t="s">
        <v>323</v>
      </c>
      <c r="B13" s="198"/>
      <c r="C13" s="198"/>
      <c r="D13" s="198"/>
      <c r="E13" s="198"/>
      <c r="F13" s="198"/>
    </row>
    <row r="14" spans="1:9" ht="12.75" customHeight="1">
      <c r="A14" s="202"/>
      <c r="B14" s="191"/>
      <c r="C14" s="191"/>
      <c r="D14" s="191"/>
      <c r="E14" s="191"/>
      <c r="F14" s="191"/>
      <c r="G14" s="191"/>
      <c r="H14" s="191"/>
      <c r="I14" s="191"/>
    </row>
    <row r="15" spans="1:9" ht="31.5" customHeight="1">
      <c r="A15" s="203" t="s">
        <v>311</v>
      </c>
      <c r="B15" s="198"/>
      <c r="C15" s="198"/>
      <c r="D15" s="198"/>
      <c r="E15" s="198"/>
      <c r="F15" s="198"/>
      <c r="G15" s="198"/>
      <c r="H15" s="198"/>
      <c r="I15" s="198"/>
    </row>
    <row r="16" spans="1:9" ht="54" customHeight="1">
      <c r="A16" s="190" t="s">
        <v>335</v>
      </c>
      <c r="B16" s="191"/>
      <c r="C16" s="191"/>
      <c r="D16" s="191"/>
      <c r="E16" s="191"/>
      <c r="F16" s="191"/>
      <c r="G16" s="191"/>
      <c r="H16" s="191"/>
      <c r="I16" s="191"/>
    </row>
    <row r="17" spans="1:10" s="167" customFormat="1" ht="17.25" customHeight="1">
      <c r="A17" s="199" t="s">
        <v>312</v>
      </c>
      <c r="B17" s="200"/>
      <c r="C17" s="200"/>
      <c r="D17" s="184">
        <f>'прил 5 ДОХ'!K57</f>
        <v>4825.2699999999995</v>
      </c>
      <c r="E17" s="199" t="s">
        <v>313</v>
      </c>
      <c r="F17" s="199"/>
      <c r="G17" s="199"/>
      <c r="H17" s="184">
        <f>'прил 5 ДОХ'!M57</f>
        <v>5026.42</v>
      </c>
      <c r="I17" s="165" t="s">
        <v>314</v>
      </c>
      <c r="J17" s="166">
        <f>H17-D17</f>
        <v>201.15000000000055</v>
      </c>
    </row>
    <row r="18" spans="1:10" s="167" customFormat="1" ht="17.25" customHeight="1">
      <c r="A18" s="199" t="s">
        <v>315</v>
      </c>
      <c r="B18" s="200"/>
      <c r="C18" s="200"/>
      <c r="D18" s="184">
        <f>'прил 7 РАЗД'!D34</f>
        <v>4825.27</v>
      </c>
      <c r="E18" s="199" t="s">
        <v>313</v>
      </c>
      <c r="F18" s="199"/>
      <c r="G18" s="199"/>
      <c r="H18" s="184">
        <f>'прил 7 РАЗД'!F34</f>
        <v>5057.0599999999995</v>
      </c>
      <c r="I18" s="165" t="s">
        <v>314</v>
      </c>
      <c r="J18" s="166">
        <f>H18-D18</f>
        <v>231.78999999999905</v>
      </c>
    </row>
    <row r="19" spans="1:10" s="167" customFormat="1" ht="17.25" customHeight="1">
      <c r="A19" s="199" t="s">
        <v>316</v>
      </c>
      <c r="B19" s="200"/>
      <c r="C19" s="200"/>
      <c r="D19" s="184">
        <f>'Прил 1 ИСТОЧ'!D25</f>
        <v>0</v>
      </c>
      <c r="E19" s="199" t="s">
        <v>313</v>
      </c>
      <c r="F19" s="199"/>
      <c r="G19" s="199"/>
      <c r="H19" s="184">
        <f>'Прил 1 ИСТОЧ'!F25</f>
        <v>30.639999999999418</v>
      </c>
      <c r="I19" s="165" t="s">
        <v>314</v>
      </c>
      <c r="J19" s="166">
        <f>H19-D19</f>
        <v>30.639999999999418</v>
      </c>
    </row>
    <row r="20" spans="1:10" s="167" customFormat="1" ht="17.25" customHeight="1">
      <c r="A20" s="199" t="s">
        <v>317</v>
      </c>
      <c r="B20" s="200"/>
      <c r="C20" s="200"/>
      <c r="D20" s="184">
        <f>'Прил 1 ИСТОЧ'!D25</f>
        <v>0</v>
      </c>
      <c r="E20" s="199" t="s">
        <v>313</v>
      </c>
      <c r="F20" s="199"/>
      <c r="G20" s="199"/>
      <c r="H20" s="184">
        <f>'Прил 1 ИСТОЧ'!F25</f>
        <v>30.639999999999418</v>
      </c>
      <c r="I20" s="165" t="s">
        <v>314</v>
      </c>
      <c r="J20" s="166">
        <f>H20-D20</f>
        <v>30.639999999999418</v>
      </c>
    </row>
    <row r="21" spans="1:9" ht="9.75" customHeight="1" thickBot="1">
      <c r="A21" s="197"/>
      <c r="B21" s="198"/>
      <c r="C21" s="198"/>
      <c r="D21" s="198"/>
      <c r="E21" s="198"/>
      <c r="F21" s="198"/>
      <c r="G21" s="198"/>
      <c r="H21" s="198"/>
      <c r="I21" s="198"/>
    </row>
    <row r="22" spans="1:10" s="169" customFormat="1" ht="33.75" customHeight="1" hidden="1">
      <c r="A22" s="190" t="s">
        <v>325</v>
      </c>
      <c r="B22" s="191"/>
      <c r="C22" s="191"/>
      <c r="D22" s="191"/>
      <c r="E22" s="191"/>
      <c r="F22" s="191"/>
      <c r="G22" s="191"/>
      <c r="H22" s="191"/>
      <c r="I22" s="191"/>
      <c r="J22" s="168"/>
    </row>
    <row r="23" spans="1:13" s="169" customFormat="1" ht="17.25" customHeight="1" hidden="1">
      <c r="A23" s="170"/>
      <c r="B23" s="195" t="s">
        <v>316</v>
      </c>
      <c r="C23" s="195"/>
      <c r="D23" s="195"/>
      <c r="E23" s="185">
        <f>'прил 5 ДОХ'!K17*50%</f>
        <v>247.98999999999998</v>
      </c>
      <c r="F23" s="195" t="s">
        <v>313</v>
      </c>
      <c r="G23" s="195"/>
      <c r="H23" s="195"/>
      <c r="I23" s="185">
        <f>'прил 5 ДОХ'!M17*50%</f>
        <v>247.98999999999998</v>
      </c>
      <c r="J23" s="172" t="s">
        <v>314</v>
      </c>
      <c r="K23" s="194" t="s">
        <v>318</v>
      </c>
      <c r="L23" s="194"/>
      <c r="M23" s="194"/>
    </row>
    <row r="24" spans="1:13" s="169" customFormat="1" ht="17.25" customHeight="1" hidden="1">
      <c r="A24" s="170"/>
      <c r="B24" s="195" t="s">
        <v>316</v>
      </c>
      <c r="C24" s="195"/>
      <c r="D24" s="195"/>
      <c r="E24" s="171">
        <f>('[1]прил 6 ведомствен'!G177-'[1]прил 4 доходы'!K52)*15%</f>
        <v>784.815</v>
      </c>
      <c r="F24" s="196" t="s">
        <v>313</v>
      </c>
      <c r="G24" s="196"/>
      <c r="H24" s="196"/>
      <c r="I24" s="171">
        <f>('[1]прил 6 ведомствен'!I177-'[1]прил 4 доходы'!M52)*15%</f>
        <v>790.845</v>
      </c>
      <c r="J24" s="172" t="s">
        <v>314</v>
      </c>
      <c r="K24" s="194" t="s">
        <v>319</v>
      </c>
      <c r="L24" s="194"/>
      <c r="M24" s="194"/>
    </row>
    <row r="25" spans="1:13" s="169" customFormat="1" ht="6" customHeight="1" thickBot="1">
      <c r="A25" s="193"/>
      <c r="B25" s="193"/>
      <c r="C25" s="193"/>
      <c r="D25" s="193"/>
      <c r="E25" s="193"/>
      <c r="F25" s="193"/>
      <c r="G25" s="193"/>
      <c r="H25" s="193"/>
      <c r="I25" s="193"/>
      <c r="J25" s="188"/>
      <c r="K25" s="189"/>
      <c r="L25" s="173"/>
      <c r="M25" s="173"/>
    </row>
    <row r="26" spans="1:9" ht="63" customHeight="1">
      <c r="A26" s="190" t="s">
        <v>336</v>
      </c>
      <c r="B26" s="191"/>
      <c r="C26" s="191"/>
      <c r="D26" s="191"/>
      <c r="E26" s="191"/>
      <c r="F26" s="191"/>
      <c r="G26" s="191"/>
      <c r="H26" s="191"/>
      <c r="I26" s="191"/>
    </row>
    <row r="27" spans="1:9" ht="7.5" customHeight="1">
      <c r="A27" s="192"/>
      <c r="B27" s="191"/>
      <c r="C27" s="191"/>
      <c r="D27" s="191"/>
      <c r="E27" s="191"/>
      <c r="F27" s="191"/>
      <c r="G27" s="191"/>
      <c r="H27" s="191"/>
      <c r="I27" s="191"/>
    </row>
    <row r="28" spans="1:9" ht="63" customHeight="1">
      <c r="A28" s="190" t="s">
        <v>337</v>
      </c>
      <c r="B28" s="191"/>
      <c r="C28" s="191"/>
      <c r="D28" s="191"/>
      <c r="E28" s="191"/>
      <c r="F28" s="191"/>
      <c r="G28" s="191"/>
      <c r="H28" s="191"/>
      <c r="I28" s="191"/>
    </row>
    <row r="29" spans="1:9" ht="5.25" customHeight="1">
      <c r="A29" s="192"/>
      <c r="B29" s="191"/>
      <c r="C29" s="191"/>
      <c r="D29" s="191"/>
      <c r="E29" s="191"/>
      <c r="F29" s="191"/>
      <c r="G29" s="191"/>
      <c r="H29" s="191"/>
      <c r="I29" s="191"/>
    </row>
    <row r="30" spans="1:9" ht="77.25" customHeight="1">
      <c r="A30" s="192" t="s">
        <v>338</v>
      </c>
      <c r="B30" s="191"/>
      <c r="C30" s="191"/>
      <c r="D30" s="191"/>
      <c r="E30" s="191"/>
      <c r="F30" s="191"/>
      <c r="G30" s="191"/>
      <c r="H30" s="191"/>
      <c r="I30" s="191"/>
    </row>
    <row r="31" spans="1:9" ht="5.25" customHeight="1">
      <c r="A31" s="192"/>
      <c r="B31" s="191"/>
      <c r="C31" s="191"/>
      <c r="D31" s="191"/>
      <c r="E31" s="191"/>
      <c r="F31" s="191"/>
      <c r="G31" s="191"/>
      <c r="H31" s="191"/>
      <c r="I31" s="191"/>
    </row>
    <row r="32" spans="1:9" ht="66.75" customHeight="1">
      <c r="A32" s="192" t="s">
        <v>339</v>
      </c>
      <c r="B32" s="191"/>
      <c r="C32" s="191"/>
      <c r="D32" s="191"/>
      <c r="E32" s="191"/>
      <c r="F32" s="191"/>
      <c r="G32" s="191"/>
      <c r="H32" s="191"/>
      <c r="I32" s="191"/>
    </row>
    <row r="33" spans="1:9" ht="11.25" customHeight="1">
      <c r="A33" s="192"/>
      <c r="B33" s="191"/>
      <c r="C33" s="191"/>
      <c r="D33" s="191"/>
      <c r="E33" s="191"/>
      <c r="F33" s="191"/>
      <c r="G33" s="191"/>
      <c r="H33" s="191"/>
      <c r="I33" s="191"/>
    </row>
    <row r="34" spans="1:9" ht="78" customHeight="1">
      <c r="A34" s="192" t="s">
        <v>340</v>
      </c>
      <c r="B34" s="191"/>
      <c r="C34" s="191"/>
      <c r="D34" s="191"/>
      <c r="E34" s="191"/>
      <c r="F34" s="191"/>
      <c r="G34" s="191"/>
      <c r="H34" s="191"/>
      <c r="I34" s="191"/>
    </row>
    <row r="35" spans="1:9" ht="15" customHeight="1">
      <c r="A35" s="187"/>
      <c r="B35" s="186"/>
      <c r="C35" s="186"/>
      <c r="D35" s="186"/>
      <c r="E35" s="186"/>
      <c r="F35" s="186"/>
      <c r="G35" s="186"/>
      <c r="H35" s="186"/>
      <c r="I35" s="186"/>
    </row>
    <row r="36" spans="1:9" ht="34.5" customHeight="1">
      <c r="A36" s="192" t="s">
        <v>341</v>
      </c>
      <c r="B36" s="191"/>
      <c r="C36" s="191"/>
      <c r="D36" s="191"/>
      <c r="E36" s="191"/>
      <c r="F36" s="191"/>
      <c r="G36" s="191"/>
      <c r="H36" s="191"/>
      <c r="I36" s="191"/>
    </row>
    <row r="37" spans="1:9" ht="12.75" customHeight="1">
      <c r="A37" s="192"/>
      <c r="B37" s="191"/>
      <c r="C37" s="191"/>
      <c r="D37" s="191"/>
      <c r="E37" s="191"/>
      <c r="F37" s="191"/>
      <c r="G37" s="191"/>
      <c r="H37" s="191"/>
      <c r="I37" s="191"/>
    </row>
    <row r="38" spans="1:9" ht="19.5" customHeight="1">
      <c r="A38" s="192" t="s">
        <v>342</v>
      </c>
      <c r="B38" s="191"/>
      <c r="C38" s="191"/>
      <c r="D38" s="191"/>
      <c r="E38" s="191"/>
      <c r="F38" s="191"/>
      <c r="G38" s="191"/>
      <c r="H38" s="191"/>
      <c r="I38" s="191"/>
    </row>
    <row r="39" spans="1:9" ht="11.25" customHeight="1">
      <c r="A39" s="190"/>
      <c r="B39" s="191"/>
      <c r="C39" s="191"/>
      <c r="D39" s="191"/>
      <c r="E39" s="191"/>
      <c r="F39" s="191"/>
      <c r="G39" s="191"/>
      <c r="H39" s="191"/>
      <c r="I39" s="191"/>
    </row>
    <row r="40" spans="1:9" ht="33.75" customHeight="1">
      <c r="A40" s="190" t="s">
        <v>320</v>
      </c>
      <c r="B40" s="191"/>
      <c r="C40" s="191"/>
      <c r="D40" s="191"/>
      <c r="E40" s="191"/>
      <c r="F40" s="191"/>
      <c r="G40" s="191"/>
      <c r="H40" s="191"/>
      <c r="I40" s="191"/>
    </row>
    <row r="41" spans="1:9" ht="39" customHeight="1">
      <c r="A41" s="190" t="s">
        <v>321</v>
      </c>
      <c r="B41" s="191"/>
      <c r="C41" s="191"/>
      <c r="D41" s="191"/>
      <c r="E41" s="191"/>
      <c r="F41" s="191"/>
      <c r="G41" s="191"/>
      <c r="H41" s="191"/>
      <c r="I41" s="191"/>
    </row>
  </sheetData>
  <sheetProtection/>
  <mergeCells count="48">
    <mergeCell ref="A5:I5"/>
    <mergeCell ref="A6:I6"/>
    <mergeCell ref="A7:I7"/>
    <mergeCell ref="A8:I8"/>
    <mergeCell ref="A1:I1"/>
    <mergeCell ref="A2:I2"/>
    <mergeCell ref="A3:I3"/>
    <mergeCell ref="A4:I4"/>
    <mergeCell ref="A13:F13"/>
    <mergeCell ref="A14:I14"/>
    <mergeCell ref="A15:I15"/>
    <mergeCell ref="A16:I16"/>
    <mergeCell ref="A9:F9"/>
    <mergeCell ref="A10:F10"/>
    <mergeCell ref="A11:F11"/>
    <mergeCell ref="A12:F12"/>
    <mergeCell ref="A19:C19"/>
    <mergeCell ref="E19:G19"/>
    <mergeCell ref="A20:C20"/>
    <mergeCell ref="E20:G20"/>
    <mergeCell ref="A17:C17"/>
    <mergeCell ref="E17:G17"/>
    <mergeCell ref="A18:C18"/>
    <mergeCell ref="E18:G18"/>
    <mergeCell ref="K23:M23"/>
    <mergeCell ref="B24:D24"/>
    <mergeCell ref="F24:H24"/>
    <mergeCell ref="K24:M24"/>
    <mergeCell ref="A21:I21"/>
    <mergeCell ref="A22:I22"/>
    <mergeCell ref="B23:D23"/>
    <mergeCell ref="F23:H23"/>
    <mergeCell ref="A29:I29"/>
    <mergeCell ref="A30:I30"/>
    <mergeCell ref="A31:I31"/>
    <mergeCell ref="A32:I32"/>
    <mergeCell ref="A25:I25"/>
    <mergeCell ref="A26:I26"/>
    <mergeCell ref="A27:I27"/>
    <mergeCell ref="A28:I28"/>
    <mergeCell ref="A39:I39"/>
    <mergeCell ref="A40:I40"/>
    <mergeCell ref="A41:I41"/>
    <mergeCell ref="A34:I34"/>
    <mergeCell ref="A33:I33"/>
    <mergeCell ref="A36:I36"/>
    <mergeCell ref="A37:I37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140" zoomScaleSheetLayoutView="140" zoomScalePageLayoutView="0" workbookViewId="0" topLeftCell="A19">
      <selection activeCell="C14" sqref="C14"/>
    </sheetView>
  </sheetViews>
  <sheetFormatPr defaultColWidth="9.00390625" defaultRowHeight="12.75"/>
  <cols>
    <col min="1" max="1" width="4.25390625" style="6" customWidth="1"/>
    <col min="2" max="2" width="23.25390625" style="7" customWidth="1"/>
    <col min="3" max="3" width="39.625" style="8" customWidth="1"/>
    <col min="4" max="4" width="9.625" style="9" hidden="1" customWidth="1"/>
    <col min="5" max="5" width="8.375" style="9" hidden="1" customWidth="1"/>
    <col min="6" max="6" width="9.875" style="8" customWidth="1"/>
    <col min="7" max="16384" width="9.125" style="8" customWidth="1"/>
  </cols>
  <sheetData>
    <row r="1" spans="3:6" ht="15.75">
      <c r="C1" s="209" t="s">
        <v>17</v>
      </c>
      <c r="D1" s="209"/>
      <c r="E1" s="209"/>
      <c r="F1" s="209"/>
    </row>
    <row r="2" spans="3:6" ht="16.5" customHeight="1">
      <c r="C2" s="210" t="s">
        <v>297</v>
      </c>
      <c r="D2" s="210"/>
      <c r="E2" s="210"/>
      <c r="F2" s="210"/>
    </row>
    <row r="3" spans="3:6" ht="16.5" customHeight="1">
      <c r="C3" s="210" t="s">
        <v>296</v>
      </c>
      <c r="D3" s="210"/>
      <c r="E3" s="210"/>
      <c r="F3" s="210"/>
    </row>
    <row r="4" spans="3:6" ht="15.75">
      <c r="C4" s="211" t="s">
        <v>326</v>
      </c>
      <c r="D4" s="211"/>
      <c r="E4" s="211"/>
      <c r="F4" s="211"/>
    </row>
    <row r="5" spans="3:6" ht="15.75">
      <c r="C5" s="181"/>
      <c r="D5" s="182"/>
      <c r="E5" s="182"/>
      <c r="F5" s="181"/>
    </row>
    <row r="6" spans="1:6" s="3" customFormat="1" ht="12.75" customHeight="1">
      <c r="A6" s="1"/>
      <c r="B6" s="2"/>
      <c r="C6" s="209" t="s">
        <v>17</v>
      </c>
      <c r="D6" s="209"/>
      <c r="E6" s="209"/>
      <c r="F6" s="209"/>
    </row>
    <row r="7" spans="1:6" s="3" customFormat="1" ht="12.75" customHeight="1">
      <c r="A7" s="1"/>
      <c r="B7" s="2"/>
      <c r="C7" s="210" t="s">
        <v>297</v>
      </c>
      <c r="D7" s="210"/>
      <c r="E7" s="210"/>
      <c r="F7" s="210"/>
    </row>
    <row r="8" spans="1:6" s="3" customFormat="1" ht="12.75" customHeight="1">
      <c r="A8" s="1"/>
      <c r="B8" s="2"/>
      <c r="C8" s="210" t="s">
        <v>296</v>
      </c>
      <c r="D8" s="210"/>
      <c r="E8" s="210"/>
      <c r="F8" s="210"/>
    </row>
    <row r="9" spans="1:6" s="3" customFormat="1" ht="12.75" customHeight="1">
      <c r="A9" s="1"/>
      <c r="B9" s="5"/>
      <c r="C9" s="211" t="s">
        <v>27</v>
      </c>
      <c r="D9" s="211"/>
      <c r="E9" s="211"/>
      <c r="F9" s="211"/>
    </row>
    <row r="11" spans="1:5" ht="35.25" customHeight="1">
      <c r="A11" s="207" t="s">
        <v>298</v>
      </c>
      <c r="B11" s="207"/>
      <c r="C11" s="207"/>
      <c r="D11" s="207"/>
      <c r="E11" s="8"/>
    </row>
    <row r="12" spans="1:5" s="3" customFormat="1" ht="12.75">
      <c r="A12" s="10"/>
      <c r="B12" s="10"/>
      <c r="C12" s="10"/>
      <c r="D12" s="10"/>
      <c r="E12" s="10"/>
    </row>
    <row r="13" spans="1:5" s="14" customFormat="1" ht="15.75">
      <c r="A13" s="11"/>
      <c r="B13" s="12"/>
      <c r="C13" s="12"/>
      <c r="D13" s="13"/>
      <c r="E13" s="13" t="s">
        <v>0</v>
      </c>
    </row>
    <row r="14" spans="1:6" s="18" customFormat="1" ht="86.25" customHeight="1">
      <c r="A14" s="15" t="s">
        <v>1</v>
      </c>
      <c r="B14" s="16" t="s">
        <v>2</v>
      </c>
      <c r="C14" s="16" t="s">
        <v>3</v>
      </c>
      <c r="D14" s="17" t="s">
        <v>4</v>
      </c>
      <c r="E14" s="17" t="s">
        <v>330</v>
      </c>
      <c r="F14" s="17" t="s">
        <v>329</v>
      </c>
    </row>
    <row r="15" spans="1:6" s="22" customFormat="1" ht="12" customHeight="1">
      <c r="A15" s="19"/>
      <c r="B15" s="20" t="s">
        <v>5</v>
      </c>
      <c r="C15" s="20" t="s">
        <v>6</v>
      </c>
      <c r="D15" s="21">
        <v>3</v>
      </c>
      <c r="E15" s="20" t="s">
        <v>42</v>
      </c>
      <c r="F15" s="21">
        <v>5</v>
      </c>
    </row>
    <row r="16" spans="1:6" s="25" customFormat="1" ht="31.5">
      <c r="A16" s="26">
        <v>1</v>
      </c>
      <c r="B16" s="27" t="s">
        <v>18</v>
      </c>
      <c r="C16" s="24" t="s">
        <v>7</v>
      </c>
      <c r="D16" s="28">
        <f>D21+D17</f>
        <v>0</v>
      </c>
      <c r="E16" s="28">
        <f>E21+E17</f>
        <v>30.640000000000015</v>
      </c>
      <c r="F16" s="28">
        <f>F21+F17</f>
        <v>30.639999999999418</v>
      </c>
    </row>
    <row r="17" spans="1:6" s="25" customFormat="1" ht="31.5">
      <c r="A17" s="26">
        <f aca="true" t="shared" si="0" ref="A17:A24">A16+1</f>
        <v>2</v>
      </c>
      <c r="B17" s="23" t="s">
        <v>19</v>
      </c>
      <c r="C17" s="24" t="s">
        <v>8</v>
      </c>
      <c r="D17" s="28">
        <f aca="true" t="shared" si="1" ref="D17:F19">D18</f>
        <v>-4825.2699999999995</v>
      </c>
      <c r="E17" s="28">
        <f t="shared" si="1"/>
        <v>-201.15</v>
      </c>
      <c r="F17" s="28">
        <f t="shared" si="1"/>
        <v>-5026.42</v>
      </c>
    </row>
    <row r="18" spans="1:6" s="25" customFormat="1" ht="31.5">
      <c r="A18" s="26">
        <f t="shared" si="0"/>
        <v>3</v>
      </c>
      <c r="B18" s="23" t="s">
        <v>20</v>
      </c>
      <c r="C18" s="24" t="s">
        <v>9</v>
      </c>
      <c r="D18" s="28">
        <f t="shared" si="1"/>
        <v>-4825.2699999999995</v>
      </c>
      <c r="E18" s="28">
        <f t="shared" si="1"/>
        <v>-201.15</v>
      </c>
      <c r="F18" s="28">
        <f t="shared" si="1"/>
        <v>-5026.42</v>
      </c>
    </row>
    <row r="19" spans="1:6" s="25" customFormat="1" ht="31.5">
      <c r="A19" s="26">
        <f t="shared" si="0"/>
        <v>4</v>
      </c>
      <c r="B19" s="23" t="s">
        <v>21</v>
      </c>
      <c r="C19" s="24" t="s">
        <v>10</v>
      </c>
      <c r="D19" s="28">
        <f t="shared" si="1"/>
        <v>-4825.2699999999995</v>
      </c>
      <c r="E19" s="28">
        <f t="shared" si="1"/>
        <v>-201.15</v>
      </c>
      <c r="F19" s="28">
        <f t="shared" si="1"/>
        <v>-5026.42</v>
      </c>
    </row>
    <row r="20" spans="1:6" s="25" customFormat="1" ht="31.5">
      <c r="A20" s="26">
        <f t="shared" si="0"/>
        <v>5</v>
      </c>
      <c r="B20" s="23" t="s">
        <v>22</v>
      </c>
      <c r="C20" s="24" t="s">
        <v>15</v>
      </c>
      <c r="D20" s="28">
        <f>-('прил 5 ДОХ'!K57)</f>
        <v>-4825.2699999999995</v>
      </c>
      <c r="E20" s="28">
        <f>-('прил 5 ДОХ'!L57)</f>
        <v>-201.15</v>
      </c>
      <c r="F20" s="28">
        <f>-('прил 5 ДОХ'!M57)</f>
        <v>-5026.42</v>
      </c>
    </row>
    <row r="21" spans="1:6" s="25" customFormat="1" ht="31.5">
      <c r="A21" s="26">
        <f t="shared" si="0"/>
        <v>6</v>
      </c>
      <c r="B21" s="23" t="s">
        <v>23</v>
      </c>
      <c r="C21" s="24" t="s">
        <v>11</v>
      </c>
      <c r="D21" s="28">
        <f aca="true" t="shared" si="2" ref="D21:F23">D22</f>
        <v>4825.27</v>
      </c>
      <c r="E21" s="28">
        <f t="shared" si="2"/>
        <v>231.79000000000002</v>
      </c>
      <c r="F21" s="28">
        <f t="shared" si="2"/>
        <v>5057.0599999999995</v>
      </c>
    </row>
    <row r="22" spans="1:6" s="25" customFormat="1" ht="31.5">
      <c r="A22" s="26">
        <f t="shared" si="0"/>
        <v>7</v>
      </c>
      <c r="B22" s="23" t="s">
        <v>24</v>
      </c>
      <c r="C22" s="24" t="s">
        <v>12</v>
      </c>
      <c r="D22" s="28">
        <f t="shared" si="2"/>
        <v>4825.27</v>
      </c>
      <c r="E22" s="28">
        <f t="shared" si="2"/>
        <v>231.79000000000002</v>
      </c>
      <c r="F22" s="28">
        <f t="shared" si="2"/>
        <v>5057.0599999999995</v>
      </c>
    </row>
    <row r="23" spans="1:6" s="25" customFormat="1" ht="31.5">
      <c r="A23" s="26">
        <f t="shared" si="0"/>
        <v>8</v>
      </c>
      <c r="B23" s="23" t="s">
        <v>25</v>
      </c>
      <c r="C23" s="24" t="s">
        <v>13</v>
      </c>
      <c r="D23" s="28">
        <f t="shared" si="2"/>
        <v>4825.27</v>
      </c>
      <c r="E23" s="28">
        <f t="shared" si="2"/>
        <v>231.79000000000002</v>
      </c>
      <c r="F23" s="28">
        <f t="shared" si="2"/>
        <v>5057.0599999999995</v>
      </c>
    </row>
    <row r="24" spans="1:6" s="25" customFormat="1" ht="47.25">
      <c r="A24" s="26">
        <f t="shared" si="0"/>
        <v>9</v>
      </c>
      <c r="B24" s="23" t="s">
        <v>26</v>
      </c>
      <c r="C24" s="24" t="s">
        <v>16</v>
      </c>
      <c r="D24" s="28">
        <f>'прил 7 РАЗД'!D34</f>
        <v>4825.27</v>
      </c>
      <c r="E24" s="28">
        <f>'прил 7 РАЗД'!E34</f>
        <v>231.79000000000002</v>
      </c>
      <c r="F24" s="28">
        <f>'прил 7 РАЗД'!F34</f>
        <v>5057.0599999999995</v>
      </c>
    </row>
    <row r="25" spans="1:6" s="25" customFormat="1" ht="18.75">
      <c r="A25" s="208" t="s">
        <v>14</v>
      </c>
      <c r="B25" s="208"/>
      <c r="C25" s="208"/>
      <c r="D25" s="28">
        <f>D16</f>
        <v>0</v>
      </c>
      <c r="E25" s="28">
        <f>E16</f>
        <v>30.640000000000015</v>
      </c>
      <c r="F25" s="28">
        <f>F16</f>
        <v>30.639999999999418</v>
      </c>
    </row>
    <row r="27" ht="15.75">
      <c r="E27" s="180">
        <v>30.643</v>
      </c>
    </row>
    <row r="28" ht="15.75">
      <c r="E28" s="9">
        <f>E27-E25</f>
        <v>0.002999999999985903</v>
      </c>
    </row>
  </sheetData>
  <sheetProtection/>
  <mergeCells count="10">
    <mergeCell ref="A11:D11"/>
    <mergeCell ref="A25:C25"/>
    <mergeCell ref="C1:F1"/>
    <mergeCell ref="C2:F2"/>
    <mergeCell ref="C3:F3"/>
    <mergeCell ref="C4:F4"/>
    <mergeCell ref="C6:F6"/>
    <mergeCell ref="C7:F7"/>
    <mergeCell ref="C8:F8"/>
    <mergeCell ref="C9:F9"/>
  </mergeCells>
  <printOptions/>
  <pageMargins left="0.75" right="0.19" top="0.47" bottom="0.37" header="0.29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75" zoomScaleSheetLayoutView="75" zoomScalePageLayoutView="0" workbookViewId="0" topLeftCell="A28">
      <selection activeCell="I7" sqref="I7:M7"/>
    </sheetView>
  </sheetViews>
  <sheetFormatPr defaultColWidth="9.00390625" defaultRowHeight="12.75"/>
  <cols>
    <col min="1" max="1" width="3.25390625" style="29" customWidth="1"/>
    <col min="2" max="2" width="3.625" style="29" customWidth="1"/>
    <col min="3" max="3" width="2.125" style="29" customWidth="1"/>
    <col min="4" max="4" width="2.75390625" style="29" customWidth="1"/>
    <col min="5" max="5" width="3.00390625" style="29" customWidth="1"/>
    <col min="6" max="6" width="3.75390625" style="29" customWidth="1"/>
    <col min="7" max="7" width="2.625" style="29" customWidth="1"/>
    <col min="8" max="8" width="4.625" style="29" customWidth="1"/>
    <col min="9" max="9" width="5.875" style="29" customWidth="1"/>
    <col min="10" max="10" width="79.375" style="50" customWidth="1"/>
    <col min="11" max="11" width="10.25390625" style="31" hidden="1" customWidth="1"/>
    <col min="12" max="12" width="10.75390625" style="31" hidden="1" customWidth="1"/>
    <col min="13" max="13" width="11.125" style="31" customWidth="1"/>
    <col min="14" max="16384" width="9.125" style="31" customWidth="1"/>
  </cols>
  <sheetData>
    <row r="1" spans="9:13" ht="12.75">
      <c r="I1" s="183"/>
      <c r="J1" s="212" t="s">
        <v>117</v>
      </c>
      <c r="K1" s="212"/>
      <c r="L1" s="212"/>
      <c r="M1" s="212"/>
    </row>
    <row r="2" spans="9:13" ht="12.75" customHeight="1">
      <c r="I2" s="210" t="s">
        <v>297</v>
      </c>
      <c r="J2" s="210"/>
      <c r="K2" s="210"/>
      <c r="L2" s="210"/>
      <c r="M2" s="210"/>
    </row>
    <row r="3" spans="9:13" ht="12.75" customHeight="1">
      <c r="I3" s="210" t="s">
        <v>296</v>
      </c>
      <c r="J3" s="210"/>
      <c r="K3" s="210"/>
      <c r="L3" s="210"/>
      <c r="M3" s="210"/>
    </row>
    <row r="4" spans="9:13" ht="12.75">
      <c r="I4" s="183"/>
      <c r="J4" s="211" t="s">
        <v>327</v>
      </c>
      <c r="K4" s="211"/>
      <c r="L4" s="211"/>
      <c r="M4" s="211"/>
    </row>
    <row r="5" spans="9:13" ht="12.75">
      <c r="I5" s="183"/>
      <c r="J5" s="32"/>
      <c r="K5" s="183"/>
      <c r="L5" s="183"/>
      <c r="M5" s="183"/>
    </row>
    <row r="6" spans="9:13" ht="13.5" customHeight="1">
      <c r="I6" s="183"/>
      <c r="J6" s="212" t="s">
        <v>28</v>
      </c>
      <c r="K6" s="212"/>
      <c r="L6" s="212"/>
      <c r="M6" s="212"/>
    </row>
    <row r="7" spans="9:13" ht="13.5" customHeight="1">
      <c r="I7" s="210" t="s">
        <v>297</v>
      </c>
      <c r="J7" s="210"/>
      <c r="K7" s="210"/>
      <c r="L7" s="210"/>
      <c r="M7" s="210"/>
    </row>
    <row r="8" spans="9:13" ht="13.5" customHeight="1">
      <c r="I8" s="210" t="s">
        <v>296</v>
      </c>
      <c r="J8" s="210"/>
      <c r="K8" s="210"/>
      <c r="L8" s="210"/>
      <c r="M8" s="210"/>
    </row>
    <row r="9" spans="9:13" ht="13.5" customHeight="1">
      <c r="I9" s="183"/>
      <c r="J9" s="211" t="s">
        <v>27</v>
      </c>
      <c r="K9" s="211"/>
      <c r="L9" s="211"/>
      <c r="M9" s="211"/>
    </row>
    <row r="10" spans="10:13" ht="13.5" customHeight="1">
      <c r="J10" s="32"/>
      <c r="K10" s="32"/>
      <c r="L10" s="32"/>
      <c r="M10" s="32"/>
    </row>
    <row r="11" spans="10:13" ht="12.75">
      <c r="J11" s="32"/>
      <c r="K11" s="32"/>
      <c r="L11" s="32"/>
      <c r="M11" s="32"/>
    </row>
    <row r="12" spans="1:13" ht="18.75">
      <c r="A12" s="213" t="s">
        <v>299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30"/>
      <c r="M12" s="30"/>
    </row>
    <row r="13" spans="1:13" s="35" customFormat="1" ht="12" thickBot="1">
      <c r="A13" s="33"/>
      <c r="B13" s="33"/>
      <c r="C13" s="33"/>
      <c r="D13" s="33"/>
      <c r="E13" s="33"/>
      <c r="F13" s="33"/>
      <c r="G13" s="33"/>
      <c r="H13" s="33"/>
      <c r="I13" s="33"/>
      <c r="J13" s="214" t="s">
        <v>29</v>
      </c>
      <c r="K13" s="214"/>
      <c r="L13" s="34"/>
      <c r="M13" s="34"/>
    </row>
    <row r="14" spans="1:13" ht="10.5" customHeight="1">
      <c r="A14" s="215" t="s">
        <v>30</v>
      </c>
      <c r="B14" s="216"/>
      <c r="C14" s="216"/>
      <c r="D14" s="216"/>
      <c r="E14" s="216"/>
      <c r="F14" s="216"/>
      <c r="G14" s="216"/>
      <c r="H14" s="216"/>
      <c r="I14" s="216"/>
      <c r="J14" s="217" t="s">
        <v>31</v>
      </c>
      <c r="K14" s="219" t="s">
        <v>32</v>
      </c>
      <c r="L14" s="219" t="s">
        <v>330</v>
      </c>
      <c r="M14" s="219" t="s">
        <v>329</v>
      </c>
    </row>
    <row r="15" spans="1:13" ht="93.75" customHeight="1">
      <c r="A15" s="36" t="s">
        <v>1</v>
      </c>
      <c r="B15" s="37" t="s">
        <v>33</v>
      </c>
      <c r="C15" s="37" t="s">
        <v>34</v>
      </c>
      <c r="D15" s="37" t="s">
        <v>35</v>
      </c>
      <c r="E15" s="37" t="s">
        <v>36</v>
      </c>
      <c r="F15" s="37" t="s">
        <v>37</v>
      </c>
      <c r="G15" s="37" t="s">
        <v>38</v>
      </c>
      <c r="H15" s="37" t="s">
        <v>39</v>
      </c>
      <c r="I15" s="37" t="s">
        <v>40</v>
      </c>
      <c r="J15" s="218"/>
      <c r="K15" s="220"/>
      <c r="L15" s="220"/>
      <c r="M15" s="220"/>
    </row>
    <row r="16" spans="1:13" s="41" customFormat="1" ht="11.25" customHeight="1">
      <c r="A16" s="36"/>
      <c r="B16" s="38" t="s">
        <v>5</v>
      </c>
      <c r="C16" s="38" t="s">
        <v>6</v>
      </c>
      <c r="D16" s="38" t="s">
        <v>41</v>
      </c>
      <c r="E16" s="38" t="s">
        <v>42</v>
      </c>
      <c r="F16" s="38" t="s">
        <v>43</v>
      </c>
      <c r="G16" s="38" t="s">
        <v>44</v>
      </c>
      <c r="H16" s="38" t="s">
        <v>45</v>
      </c>
      <c r="I16" s="38" t="s">
        <v>46</v>
      </c>
      <c r="J16" s="39" t="s">
        <v>47</v>
      </c>
      <c r="K16" s="40" t="s">
        <v>48</v>
      </c>
      <c r="L16" s="40"/>
      <c r="M16" s="40"/>
    </row>
    <row r="17" spans="1:13" s="43" customFormat="1" ht="12.75">
      <c r="A17" s="145" t="s">
        <v>5</v>
      </c>
      <c r="B17" s="42" t="s">
        <v>49</v>
      </c>
      <c r="C17" s="42" t="s">
        <v>5</v>
      </c>
      <c r="D17" s="42" t="s">
        <v>50</v>
      </c>
      <c r="E17" s="42" t="s">
        <v>50</v>
      </c>
      <c r="F17" s="42" t="s">
        <v>49</v>
      </c>
      <c r="G17" s="42" t="s">
        <v>50</v>
      </c>
      <c r="H17" s="42" t="s">
        <v>51</v>
      </c>
      <c r="I17" s="42" t="s">
        <v>49</v>
      </c>
      <c r="J17" s="146" t="s">
        <v>52</v>
      </c>
      <c r="K17" s="147">
        <f>K18+K31+K34+K39+K23+K26</f>
        <v>495.97999999999996</v>
      </c>
      <c r="L17" s="147">
        <f>L18+L31+L34+L39+L23+L26</f>
        <v>0</v>
      </c>
      <c r="M17" s="147">
        <f>M18+M31+M34+M39+M23+M26</f>
        <v>495.97999999999996</v>
      </c>
    </row>
    <row r="18" spans="1:13" s="44" customFormat="1" ht="12.75">
      <c r="A18" s="145">
        <f aca="true" t="shared" si="0" ref="A18:A56">A17+1</f>
        <v>2</v>
      </c>
      <c r="B18" s="42" t="s">
        <v>53</v>
      </c>
      <c r="C18" s="42" t="s">
        <v>5</v>
      </c>
      <c r="D18" s="42" t="s">
        <v>54</v>
      </c>
      <c r="E18" s="42" t="s">
        <v>50</v>
      </c>
      <c r="F18" s="42" t="s">
        <v>49</v>
      </c>
      <c r="G18" s="42" t="s">
        <v>50</v>
      </c>
      <c r="H18" s="42" t="s">
        <v>51</v>
      </c>
      <c r="I18" s="42" t="s">
        <v>49</v>
      </c>
      <c r="J18" s="146" t="s">
        <v>55</v>
      </c>
      <c r="K18" s="51">
        <f>K19</f>
        <v>209.93</v>
      </c>
      <c r="L18" s="51">
        <f>L19</f>
        <v>0</v>
      </c>
      <c r="M18" s="51">
        <f>M19</f>
        <v>209.93</v>
      </c>
    </row>
    <row r="19" spans="1:13" s="44" customFormat="1" ht="12.75">
      <c r="A19" s="148">
        <f t="shared" si="0"/>
        <v>3</v>
      </c>
      <c r="B19" s="45" t="s">
        <v>53</v>
      </c>
      <c r="C19" s="45" t="s">
        <v>5</v>
      </c>
      <c r="D19" s="45" t="s">
        <v>54</v>
      </c>
      <c r="E19" s="45" t="s">
        <v>56</v>
      </c>
      <c r="F19" s="45" t="s">
        <v>49</v>
      </c>
      <c r="G19" s="45" t="s">
        <v>54</v>
      </c>
      <c r="H19" s="45" t="s">
        <v>51</v>
      </c>
      <c r="I19" s="45" t="s">
        <v>49</v>
      </c>
      <c r="J19" s="149" t="s">
        <v>57</v>
      </c>
      <c r="K19" s="159">
        <f>K20+K21+K22</f>
        <v>209.93</v>
      </c>
      <c r="L19" s="159">
        <f>L20+L21+L22</f>
        <v>0</v>
      </c>
      <c r="M19" s="159">
        <f>M20+M21+M22</f>
        <v>209.93</v>
      </c>
    </row>
    <row r="20" spans="1:13" ht="39.75" customHeight="1">
      <c r="A20" s="145" t="s">
        <v>42</v>
      </c>
      <c r="B20" s="45" t="s">
        <v>53</v>
      </c>
      <c r="C20" s="45" t="s">
        <v>5</v>
      </c>
      <c r="D20" s="45" t="s">
        <v>54</v>
      </c>
      <c r="E20" s="45" t="s">
        <v>56</v>
      </c>
      <c r="F20" s="45" t="s">
        <v>58</v>
      </c>
      <c r="G20" s="45" t="s">
        <v>54</v>
      </c>
      <c r="H20" s="45" t="s">
        <v>51</v>
      </c>
      <c r="I20" s="45" t="s">
        <v>59</v>
      </c>
      <c r="J20" s="149" t="s">
        <v>60</v>
      </c>
      <c r="K20" s="159">
        <v>209</v>
      </c>
      <c r="L20" s="159"/>
      <c r="M20" s="159">
        <f>K20+L20</f>
        <v>209</v>
      </c>
    </row>
    <row r="21" spans="1:13" s="44" customFormat="1" ht="52.5" customHeight="1">
      <c r="A21" s="145" t="s">
        <v>43</v>
      </c>
      <c r="B21" s="45" t="s">
        <v>53</v>
      </c>
      <c r="C21" s="45" t="s">
        <v>5</v>
      </c>
      <c r="D21" s="45" t="s">
        <v>54</v>
      </c>
      <c r="E21" s="45" t="s">
        <v>56</v>
      </c>
      <c r="F21" s="45" t="s">
        <v>61</v>
      </c>
      <c r="G21" s="45" t="s">
        <v>54</v>
      </c>
      <c r="H21" s="45" t="s">
        <v>51</v>
      </c>
      <c r="I21" s="45" t="s">
        <v>59</v>
      </c>
      <c r="J21" s="149" t="s">
        <v>62</v>
      </c>
      <c r="K21" s="159">
        <v>0.03</v>
      </c>
      <c r="L21" s="159"/>
      <c r="M21" s="159">
        <f>K21+L21</f>
        <v>0.03</v>
      </c>
    </row>
    <row r="22" spans="1:13" ht="39.75" customHeight="1">
      <c r="A22" s="145" t="s">
        <v>44</v>
      </c>
      <c r="B22" s="45" t="s">
        <v>53</v>
      </c>
      <c r="C22" s="45" t="s">
        <v>5</v>
      </c>
      <c r="D22" s="45" t="s">
        <v>54</v>
      </c>
      <c r="E22" s="45" t="s">
        <v>56</v>
      </c>
      <c r="F22" s="45" t="s">
        <v>63</v>
      </c>
      <c r="G22" s="45" t="s">
        <v>54</v>
      </c>
      <c r="H22" s="45" t="s">
        <v>51</v>
      </c>
      <c r="I22" s="45" t="s">
        <v>59</v>
      </c>
      <c r="J22" s="149" t="s">
        <v>64</v>
      </c>
      <c r="K22" s="159">
        <v>0.9</v>
      </c>
      <c r="L22" s="159"/>
      <c r="M22" s="159">
        <f>K22+L22</f>
        <v>0.9</v>
      </c>
    </row>
    <row r="23" spans="1:13" ht="12.75" customHeight="1">
      <c r="A23" s="145" t="s">
        <v>44</v>
      </c>
      <c r="B23" s="42" t="s">
        <v>53</v>
      </c>
      <c r="C23" s="150">
        <v>1</v>
      </c>
      <c r="D23" s="151" t="s">
        <v>65</v>
      </c>
      <c r="E23" s="151" t="s">
        <v>50</v>
      </c>
      <c r="F23" s="151" t="s">
        <v>49</v>
      </c>
      <c r="G23" s="46" t="s">
        <v>50</v>
      </c>
      <c r="H23" s="46" t="s">
        <v>51</v>
      </c>
      <c r="I23" s="151" t="s">
        <v>49</v>
      </c>
      <c r="J23" s="152" t="s">
        <v>66</v>
      </c>
      <c r="K23" s="51">
        <f aca="true" t="shared" si="1" ref="K23:M24">K24</f>
        <v>27.08</v>
      </c>
      <c r="L23" s="51">
        <f t="shared" si="1"/>
        <v>0</v>
      </c>
      <c r="M23" s="51">
        <f t="shared" si="1"/>
        <v>27.08</v>
      </c>
    </row>
    <row r="24" spans="1:13" ht="12.75" customHeight="1">
      <c r="A24" s="145">
        <f t="shared" si="0"/>
        <v>7</v>
      </c>
      <c r="B24" s="153">
        <v>182</v>
      </c>
      <c r="C24" s="153">
        <v>1</v>
      </c>
      <c r="D24" s="154" t="s">
        <v>65</v>
      </c>
      <c r="E24" s="154" t="s">
        <v>54</v>
      </c>
      <c r="F24" s="154" t="s">
        <v>49</v>
      </c>
      <c r="G24" s="154" t="s">
        <v>50</v>
      </c>
      <c r="H24" s="154" t="s">
        <v>51</v>
      </c>
      <c r="I24" s="154" t="s">
        <v>59</v>
      </c>
      <c r="J24" s="155" t="s">
        <v>67</v>
      </c>
      <c r="K24" s="159">
        <f t="shared" si="1"/>
        <v>27.08</v>
      </c>
      <c r="L24" s="159">
        <f t="shared" si="1"/>
        <v>0</v>
      </c>
      <c r="M24" s="159">
        <f t="shared" si="1"/>
        <v>27.08</v>
      </c>
    </row>
    <row r="25" spans="1:13" ht="25.5">
      <c r="A25" s="145">
        <f t="shared" si="0"/>
        <v>8</v>
      </c>
      <c r="B25" s="153">
        <v>182</v>
      </c>
      <c r="C25" s="153">
        <v>1</v>
      </c>
      <c r="D25" s="154" t="s">
        <v>65</v>
      </c>
      <c r="E25" s="154" t="s">
        <v>54</v>
      </c>
      <c r="F25" s="154" t="s">
        <v>68</v>
      </c>
      <c r="G25" s="154" t="s">
        <v>48</v>
      </c>
      <c r="H25" s="154" t="s">
        <v>51</v>
      </c>
      <c r="I25" s="154" t="s">
        <v>59</v>
      </c>
      <c r="J25" s="155" t="s">
        <v>69</v>
      </c>
      <c r="K25" s="159">
        <v>27.08</v>
      </c>
      <c r="L25" s="159"/>
      <c r="M25" s="159">
        <f>K25+L25</f>
        <v>27.08</v>
      </c>
    </row>
    <row r="26" spans="1:13" ht="12" customHeight="1">
      <c r="A26" s="145">
        <f t="shared" si="0"/>
        <v>9</v>
      </c>
      <c r="B26" s="46" t="s">
        <v>53</v>
      </c>
      <c r="C26" s="150">
        <v>1</v>
      </c>
      <c r="D26" s="151" t="s">
        <v>65</v>
      </c>
      <c r="E26" s="151" t="s">
        <v>65</v>
      </c>
      <c r="F26" s="151" t="s">
        <v>49</v>
      </c>
      <c r="G26" s="46" t="s">
        <v>50</v>
      </c>
      <c r="H26" s="46" t="s">
        <v>51</v>
      </c>
      <c r="I26" s="151" t="s">
        <v>49</v>
      </c>
      <c r="J26" s="152" t="s">
        <v>70</v>
      </c>
      <c r="K26" s="51">
        <f>K27+K29</f>
        <v>204.39</v>
      </c>
      <c r="L26" s="51">
        <f>L27+L29</f>
        <v>0</v>
      </c>
      <c r="M26" s="51">
        <f>M27+M29</f>
        <v>204.39</v>
      </c>
    </row>
    <row r="27" spans="1:13" ht="25.5">
      <c r="A27" s="145">
        <f t="shared" si="0"/>
        <v>10</v>
      </c>
      <c r="B27" s="153">
        <v>182</v>
      </c>
      <c r="C27" s="153">
        <v>1</v>
      </c>
      <c r="D27" s="154" t="s">
        <v>65</v>
      </c>
      <c r="E27" s="154" t="s">
        <v>65</v>
      </c>
      <c r="F27" s="154" t="s">
        <v>58</v>
      </c>
      <c r="G27" s="154" t="s">
        <v>50</v>
      </c>
      <c r="H27" s="154" t="s">
        <v>51</v>
      </c>
      <c r="I27" s="154" t="s">
        <v>59</v>
      </c>
      <c r="J27" s="155" t="s">
        <v>71</v>
      </c>
      <c r="K27" s="159">
        <f>K28</f>
        <v>200</v>
      </c>
      <c r="L27" s="159">
        <f>L28</f>
        <v>0</v>
      </c>
      <c r="M27" s="159">
        <f>M28</f>
        <v>200</v>
      </c>
    </row>
    <row r="28" spans="1:13" ht="38.25">
      <c r="A28" s="145">
        <f t="shared" si="0"/>
        <v>11</v>
      </c>
      <c r="B28" s="153">
        <v>182</v>
      </c>
      <c r="C28" s="153">
        <v>1</v>
      </c>
      <c r="D28" s="154" t="s">
        <v>65</v>
      </c>
      <c r="E28" s="154" t="s">
        <v>65</v>
      </c>
      <c r="F28" s="154" t="s">
        <v>72</v>
      </c>
      <c r="G28" s="154" t="s">
        <v>48</v>
      </c>
      <c r="H28" s="154" t="s">
        <v>51</v>
      </c>
      <c r="I28" s="154" t="s">
        <v>59</v>
      </c>
      <c r="J28" s="155" t="s">
        <v>73</v>
      </c>
      <c r="K28" s="159">
        <v>200</v>
      </c>
      <c r="L28" s="159"/>
      <c r="M28" s="159">
        <f>K28+L28</f>
        <v>200</v>
      </c>
    </row>
    <row r="29" spans="1:13" ht="25.5">
      <c r="A29" s="145">
        <f t="shared" si="0"/>
        <v>12</v>
      </c>
      <c r="B29" s="153">
        <v>182</v>
      </c>
      <c r="C29" s="153">
        <v>1</v>
      </c>
      <c r="D29" s="154" t="s">
        <v>65</v>
      </c>
      <c r="E29" s="154" t="s">
        <v>65</v>
      </c>
      <c r="F29" s="154" t="s">
        <v>61</v>
      </c>
      <c r="G29" s="154" t="s">
        <v>50</v>
      </c>
      <c r="H29" s="154" t="s">
        <v>51</v>
      </c>
      <c r="I29" s="154" t="s">
        <v>59</v>
      </c>
      <c r="J29" s="155" t="s">
        <v>74</v>
      </c>
      <c r="K29" s="159">
        <f>K30</f>
        <v>4.39</v>
      </c>
      <c r="L29" s="159">
        <f>L30</f>
        <v>0</v>
      </c>
      <c r="M29" s="159">
        <f>M30</f>
        <v>4.39</v>
      </c>
    </row>
    <row r="30" spans="1:13" ht="38.25">
      <c r="A30" s="145">
        <f t="shared" si="0"/>
        <v>13</v>
      </c>
      <c r="B30" s="153">
        <v>182</v>
      </c>
      <c r="C30" s="153">
        <v>1</v>
      </c>
      <c r="D30" s="154" t="s">
        <v>65</v>
      </c>
      <c r="E30" s="154" t="s">
        <v>65</v>
      </c>
      <c r="F30" s="154" t="s">
        <v>75</v>
      </c>
      <c r="G30" s="154" t="s">
        <v>48</v>
      </c>
      <c r="H30" s="154" t="s">
        <v>51</v>
      </c>
      <c r="I30" s="154" t="s">
        <v>59</v>
      </c>
      <c r="J30" s="155" t="s">
        <v>76</v>
      </c>
      <c r="K30" s="159">
        <v>4.39</v>
      </c>
      <c r="L30" s="159"/>
      <c r="M30" s="159">
        <f>K30+L30</f>
        <v>4.39</v>
      </c>
    </row>
    <row r="31" spans="1:13" s="44" customFormat="1" ht="12.75">
      <c r="A31" s="145">
        <f t="shared" si="0"/>
        <v>14</v>
      </c>
      <c r="B31" s="42" t="s">
        <v>77</v>
      </c>
      <c r="C31" s="42" t="s">
        <v>5</v>
      </c>
      <c r="D31" s="42" t="s">
        <v>78</v>
      </c>
      <c r="E31" s="42" t="s">
        <v>50</v>
      </c>
      <c r="F31" s="42" t="s">
        <v>49</v>
      </c>
      <c r="G31" s="42" t="s">
        <v>50</v>
      </c>
      <c r="H31" s="42" t="s">
        <v>51</v>
      </c>
      <c r="I31" s="42" t="s">
        <v>49</v>
      </c>
      <c r="J31" s="146" t="s">
        <v>79</v>
      </c>
      <c r="K31" s="51">
        <f aca="true" t="shared" si="2" ref="K31:M32">K32</f>
        <v>8.21</v>
      </c>
      <c r="L31" s="51">
        <f t="shared" si="2"/>
        <v>0</v>
      </c>
      <c r="M31" s="51">
        <f t="shared" si="2"/>
        <v>8.21</v>
      </c>
    </row>
    <row r="32" spans="1:13" ht="25.5">
      <c r="A32" s="145">
        <f t="shared" si="0"/>
        <v>15</v>
      </c>
      <c r="B32" s="47" t="s">
        <v>77</v>
      </c>
      <c r="C32" s="45" t="s">
        <v>5</v>
      </c>
      <c r="D32" s="45" t="s">
        <v>78</v>
      </c>
      <c r="E32" s="45" t="s">
        <v>80</v>
      </c>
      <c r="F32" s="45" t="s">
        <v>49</v>
      </c>
      <c r="G32" s="45" t="s">
        <v>54</v>
      </c>
      <c r="H32" s="45" t="s">
        <v>51</v>
      </c>
      <c r="I32" s="45" t="s">
        <v>59</v>
      </c>
      <c r="J32" s="155" t="s">
        <v>81</v>
      </c>
      <c r="K32" s="160">
        <f t="shared" si="2"/>
        <v>8.21</v>
      </c>
      <c r="L32" s="160">
        <f t="shared" si="2"/>
        <v>0</v>
      </c>
      <c r="M32" s="160">
        <f t="shared" si="2"/>
        <v>8.21</v>
      </c>
    </row>
    <row r="33" spans="1:13" ht="38.25">
      <c r="A33" s="145">
        <f t="shared" si="0"/>
        <v>16</v>
      </c>
      <c r="B33" s="47" t="s">
        <v>77</v>
      </c>
      <c r="C33" s="45" t="s">
        <v>5</v>
      </c>
      <c r="D33" s="45" t="s">
        <v>78</v>
      </c>
      <c r="E33" s="45" t="s">
        <v>80</v>
      </c>
      <c r="F33" s="45" t="s">
        <v>61</v>
      </c>
      <c r="G33" s="45" t="s">
        <v>54</v>
      </c>
      <c r="H33" s="45" t="s">
        <v>51</v>
      </c>
      <c r="I33" s="45" t="s">
        <v>59</v>
      </c>
      <c r="J33" s="155" t="s">
        <v>82</v>
      </c>
      <c r="K33" s="160">
        <v>8.21</v>
      </c>
      <c r="L33" s="160"/>
      <c r="M33" s="159">
        <f>K33+L33</f>
        <v>8.21</v>
      </c>
    </row>
    <row r="34" spans="1:13" s="44" customFormat="1" ht="25.5">
      <c r="A34" s="145">
        <f t="shared" si="0"/>
        <v>17</v>
      </c>
      <c r="B34" s="42" t="s">
        <v>83</v>
      </c>
      <c r="C34" s="42" t="s">
        <v>5</v>
      </c>
      <c r="D34" s="42" t="s">
        <v>84</v>
      </c>
      <c r="E34" s="42" t="s">
        <v>50</v>
      </c>
      <c r="F34" s="42" t="s">
        <v>49</v>
      </c>
      <c r="G34" s="42" t="s">
        <v>50</v>
      </c>
      <c r="H34" s="42" t="s">
        <v>51</v>
      </c>
      <c r="I34" s="42" t="s">
        <v>49</v>
      </c>
      <c r="J34" s="146" t="s">
        <v>85</v>
      </c>
      <c r="K34" s="51">
        <f aca="true" t="shared" si="3" ref="K34:M36">K35</f>
        <v>30.19</v>
      </c>
      <c r="L34" s="51">
        <f t="shared" si="3"/>
        <v>0</v>
      </c>
      <c r="M34" s="51">
        <f t="shared" si="3"/>
        <v>30.19</v>
      </c>
    </row>
    <row r="35" spans="1:13" s="44" customFormat="1" ht="51">
      <c r="A35" s="145">
        <f t="shared" si="0"/>
        <v>18</v>
      </c>
      <c r="B35" s="45" t="s">
        <v>83</v>
      </c>
      <c r="C35" s="45" t="s">
        <v>5</v>
      </c>
      <c r="D35" s="45" t="s">
        <v>84</v>
      </c>
      <c r="E35" s="45" t="s">
        <v>86</v>
      </c>
      <c r="F35" s="45" t="s">
        <v>72</v>
      </c>
      <c r="G35" s="45" t="s">
        <v>50</v>
      </c>
      <c r="H35" s="45" t="s">
        <v>51</v>
      </c>
      <c r="I35" s="45" t="s">
        <v>87</v>
      </c>
      <c r="J35" s="149" t="s">
        <v>88</v>
      </c>
      <c r="K35" s="159">
        <f t="shared" si="3"/>
        <v>30.19</v>
      </c>
      <c r="L35" s="159">
        <f t="shared" si="3"/>
        <v>0</v>
      </c>
      <c r="M35" s="159">
        <f t="shared" si="3"/>
        <v>30.19</v>
      </c>
    </row>
    <row r="36" spans="1:13" ht="51">
      <c r="A36" s="145">
        <f t="shared" si="0"/>
        <v>19</v>
      </c>
      <c r="B36" s="48" t="s">
        <v>83</v>
      </c>
      <c r="C36" s="45" t="s">
        <v>5</v>
      </c>
      <c r="D36" s="45" t="s">
        <v>84</v>
      </c>
      <c r="E36" s="45" t="s">
        <v>86</v>
      </c>
      <c r="F36" s="45" t="s">
        <v>72</v>
      </c>
      <c r="G36" s="45" t="s">
        <v>50</v>
      </c>
      <c r="H36" s="45" t="s">
        <v>51</v>
      </c>
      <c r="I36" s="45" t="s">
        <v>87</v>
      </c>
      <c r="J36" s="149" t="s">
        <v>89</v>
      </c>
      <c r="K36" s="161">
        <f t="shared" si="3"/>
        <v>30.19</v>
      </c>
      <c r="L36" s="161">
        <f t="shared" si="3"/>
        <v>0</v>
      </c>
      <c r="M36" s="161">
        <f t="shared" si="3"/>
        <v>30.19</v>
      </c>
    </row>
    <row r="37" spans="1:13" ht="51">
      <c r="A37" s="145">
        <f t="shared" si="0"/>
        <v>20</v>
      </c>
      <c r="B37" s="48" t="s">
        <v>83</v>
      </c>
      <c r="C37" s="45" t="s">
        <v>5</v>
      </c>
      <c r="D37" s="45" t="s">
        <v>84</v>
      </c>
      <c r="E37" s="45" t="s">
        <v>86</v>
      </c>
      <c r="F37" s="45" t="s">
        <v>72</v>
      </c>
      <c r="G37" s="45" t="s">
        <v>48</v>
      </c>
      <c r="H37" s="45" t="s">
        <v>51</v>
      </c>
      <c r="I37" s="45" t="s">
        <v>87</v>
      </c>
      <c r="J37" s="149" t="s">
        <v>89</v>
      </c>
      <c r="K37" s="161">
        <f>SUM(K38:K38)</f>
        <v>30.19</v>
      </c>
      <c r="L37" s="161">
        <f>SUM(L38:L38)</f>
        <v>0</v>
      </c>
      <c r="M37" s="161">
        <f>SUM(M38:M38)</f>
        <v>30.19</v>
      </c>
    </row>
    <row r="38" spans="1:13" ht="51">
      <c r="A38" s="145">
        <f t="shared" si="0"/>
        <v>21</v>
      </c>
      <c r="B38" s="48" t="s">
        <v>83</v>
      </c>
      <c r="C38" s="45" t="s">
        <v>5</v>
      </c>
      <c r="D38" s="45" t="s">
        <v>84</v>
      </c>
      <c r="E38" s="45" t="s">
        <v>86</v>
      </c>
      <c r="F38" s="45" t="s">
        <v>72</v>
      </c>
      <c r="G38" s="45" t="s">
        <v>48</v>
      </c>
      <c r="H38" s="48" t="s">
        <v>90</v>
      </c>
      <c r="I38" s="45" t="s">
        <v>87</v>
      </c>
      <c r="J38" s="149" t="s">
        <v>303</v>
      </c>
      <c r="K38" s="161">
        <v>30.19</v>
      </c>
      <c r="L38" s="161"/>
      <c r="M38" s="159">
        <f>K38+L38</f>
        <v>30.19</v>
      </c>
    </row>
    <row r="39" spans="1:13" ht="12.75">
      <c r="A39" s="145">
        <f t="shared" si="0"/>
        <v>22</v>
      </c>
      <c r="B39" s="42" t="s">
        <v>83</v>
      </c>
      <c r="C39" s="42" t="s">
        <v>5</v>
      </c>
      <c r="D39" s="42" t="s">
        <v>91</v>
      </c>
      <c r="E39" s="42" t="s">
        <v>50</v>
      </c>
      <c r="F39" s="42" t="s">
        <v>49</v>
      </c>
      <c r="G39" s="42" t="s">
        <v>50</v>
      </c>
      <c r="H39" s="42" t="s">
        <v>51</v>
      </c>
      <c r="I39" s="42" t="s">
        <v>49</v>
      </c>
      <c r="J39" s="146" t="s">
        <v>92</v>
      </c>
      <c r="K39" s="51">
        <f aca="true" t="shared" si="4" ref="K39:M41">K40</f>
        <v>16.18</v>
      </c>
      <c r="L39" s="51">
        <f t="shared" si="4"/>
        <v>0</v>
      </c>
      <c r="M39" s="51">
        <f t="shared" si="4"/>
        <v>16.18</v>
      </c>
    </row>
    <row r="40" spans="1:13" ht="25.5">
      <c r="A40" s="145">
        <f t="shared" si="0"/>
        <v>23</v>
      </c>
      <c r="B40" s="45" t="s">
        <v>83</v>
      </c>
      <c r="C40" s="45" t="s">
        <v>5</v>
      </c>
      <c r="D40" s="45" t="s">
        <v>91</v>
      </c>
      <c r="E40" s="45" t="s">
        <v>65</v>
      </c>
      <c r="F40" s="45" t="s">
        <v>49</v>
      </c>
      <c r="G40" s="45" t="s">
        <v>50</v>
      </c>
      <c r="H40" s="45" t="s">
        <v>51</v>
      </c>
      <c r="I40" s="45" t="s">
        <v>93</v>
      </c>
      <c r="J40" s="149" t="s">
        <v>94</v>
      </c>
      <c r="K40" s="159">
        <f t="shared" si="4"/>
        <v>16.18</v>
      </c>
      <c r="L40" s="159">
        <f t="shared" si="4"/>
        <v>0</v>
      </c>
      <c r="M40" s="159">
        <f t="shared" si="4"/>
        <v>16.18</v>
      </c>
    </row>
    <row r="41" spans="1:13" ht="25.5">
      <c r="A41" s="145">
        <f t="shared" si="0"/>
        <v>24</v>
      </c>
      <c r="B41" s="45" t="s">
        <v>83</v>
      </c>
      <c r="C41" s="45" t="s">
        <v>5</v>
      </c>
      <c r="D41" s="45" t="s">
        <v>91</v>
      </c>
      <c r="E41" s="45" t="s">
        <v>65</v>
      </c>
      <c r="F41" s="45" t="s">
        <v>58</v>
      </c>
      <c r="G41" s="45" t="s">
        <v>50</v>
      </c>
      <c r="H41" s="45" t="s">
        <v>51</v>
      </c>
      <c r="I41" s="45" t="s">
        <v>93</v>
      </c>
      <c r="J41" s="149" t="s">
        <v>95</v>
      </c>
      <c r="K41" s="159">
        <f t="shared" si="4"/>
        <v>16.18</v>
      </c>
      <c r="L41" s="159">
        <f t="shared" si="4"/>
        <v>0</v>
      </c>
      <c r="M41" s="159">
        <f t="shared" si="4"/>
        <v>16.18</v>
      </c>
    </row>
    <row r="42" spans="1:13" ht="25.5">
      <c r="A42" s="145">
        <f t="shared" si="0"/>
        <v>25</v>
      </c>
      <c r="B42" s="45" t="s">
        <v>83</v>
      </c>
      <c r="C42" s="45" t="s">
        <v>5</v>
      </c>
      <c r="D42" s="45" t="s">
        <v>91</v>
      </c>
      <c r="E42" s="45" t="s">
        <v>65</v>
      </c>
      <c r="F42" s="45" t="s">
        <v>72</v>
      </c>
      <c r="G42" s="45" t="s">
        <v>48</v>
      </c>
      <c r="H42" s="45" t="s">
        <v>51</v>
      </c>
      <c r="I42" s="45" t="s">
        <v>93</v>
      </c>
      <c r="J42" s="149" t="s">
        <v>96</v>
      </c>
      <c r="K42" s="159">
        <f>SUM(K43:K43)</f>
        <v>16.18</v>
      </c>
      <c r="L42" s="159">
        <f>SUM(L43:L43)</f>
        <v>0</v>
      </c>
      <c r="M42" s="159">
        <f>SUM(M43:M43)</f>
        <v>16.18</v>
      </c>
    </row>
    <row r="43" spans="1:13" ht="25.5">
      <c r="A43" s="145">
        <f t="shared" si="0"/>
        <v>26</v>
      </c>
      <c r="B43" s="45" t="s">
        <v>83</v>
      </c>
      <c r="C43" s="45" t="s">
        <v>5</v>
      </c>
      <c r="D43" s="45" t="s">
        <v>91</v>
      </c>
      <c r="E43" s="45" t="s">
        <v>65</v>
      </c>
      <c r="F43" s="45" t="s">
        <v>72</v>
      </c>
      <c r="G43" s="45" t="s">
        <v>48</v>
      </c>
      <c r="H43" s="45" t="s">
        <v>90</v>
      </c>
      <c r="I43" s="45" t="s">
        <v>93</v>
      </c>
      <c r="J43" s="149" t="s">
        <v>304</v>
      </c>
      <c r="K43" s="159">
        <v>16.18</v>
      </c>
      <c r="L43" s="159"/>
      <c r="M43" s="159">
        <f>K43+L43</f>
        <v>16.18</v>
      </c>
    </row>
    <row r="44" spans="1:13" s="44" customFormat="1" ht="12.75">
      <c r="A44" s="145">
        <f t="shared" si="0"/>
        <v>27</v>
      </c>
      <c r="B44" s="42" t="s">
        <v>77</v>
      </c>
      <c r="C44" s="42" t="s">
        <v>6</v>
      </c>
      <c r="D44" s="42" t="s">
        <v>50</v>
      </c>
      <c r="E44" s="42" t="s">
        <v>50</v>
      </c>
      <c r="F44" s="42" t="s">
        <v>49</v>
      </c>
      <c r="G44" s="42" t="s">
        <v>50</v>
      </c>
      <c r="H44" s="42" t="s">
        <v>51</v>
      </c>
      <c r="I44" s="42" t="s">
        <v>49</v>
      </c>
      <c r="J44" s="146" t="s">
        <v>97</v>
      </c>
      <c r="K44" s="51">
        <f>K45</f>
        <v>4329.29</v>
      </c>
      <c r="L44" s="51">
        <f>L45</f>
        <v>201.15</v>
      </c>
      <c r="M44" s="51">
        <f>M45</f>
        <v>4530.4400000000005</v>
      </c>
    </row>
    <row r="45" spans="1:13" s="44" customFormat="1" ht="25.5">
      <c r="A45" s="145">
        <f t="shared" si="0"/>
        <v>28</v>
      </c>
      <c r="B45" s="42" t="s">
        <v>77</v>
      </c>
      <c r="C45" s="42" t="s">
        <v>6</v>
      </c>
      <c r="D45" s="42" t="s">
        <v>56</v>
      </c>
      <c r="E45" s="42" t="s">
        <v>50</v>
      </c>
      <c r="F45" s="42" t="s">
        <v>49</v>
      </c>
      <c r="G45" s="42" t="s">
        <v>50</v>
      </c>
      <c r="H45" s="42" t="s">
        <v>51</v>
      </c>
      <c r="I45" s="42" t="s">
        <v>49</v>
      </c>
      <c r="J45" s="146" t="s">
        <v>98</v>
      </c>
      <c r="K45" s="51">
        <f>K46+K49+K52</f>
        <v>4329.29</v>
      </c>
      <c r="L45" s="51">
        <f>L46+L49+L52</f>
        <v>201.15</v>
      </c>
      <c r="M45" s="51">
        <f>M46+M49+M52</f>
        <v>4530.4400000000005</v>
      </c>
    </row>
    <row r="46" spans="1:13" s="44" customFormat="1" ht="12.75">
      <c r="A46" s="148">
        <f t="shared" si="0"/>
        <v>29</v>
      </c>
      <c r="B46" s="42" t="s">
        <v>77</v>
      </c>
      <c r="C46" s="42" t="s">
        <v>6</v>
      </c>
      <c r="D46" s="42" t="s">
        <v>56</v>
      </c>
      <c r="E46" s="42" t="s">
        <v>54</v>
      </c>
      <c r="F46" s="42" t="s">
        <v>49</v>
      </c>
      <c r="G46" s="42" t="s">
        <v>50</v>
      </c>
      <c r="H46" s="42" t="s">
        <v>51</v>
      </c>
      <c r="I46" s="42" t="s">
        <v>99</v>
      </c>
      <c r="J46" s="146" t="s">
        <v>100</v>
      </c>
      <c r="K46" s="51">
        <f aca="true" t="shared" si="5" ref="K46:M47">K47</f>
        <v>1395.4</v>
      </c>
      <c r="L46" s="51">
        <f t="shared" si="5"/>
        <v>0</v>
      </c>
      <c r="M46" s="51">
        <f t="shared" si="5"/>
        <v>1395.4</v>
      </c>
    </row>
    <row r="47" spans="1:13" ht="12.75">
      <c r="A47" s="145">
        <f t="shared" si="0"/>
        <v>30</v>
      </c>
      <c r="B47" s="45" t="s">
        <v>77</v>
      </c>
      <c r="C47" s="45" t="s">
        <v>6</v>
      </c>
      <c r="D47" s="45" t="s">
        <v>56</v>
      </c>
      <c r="E47" s="45" t="s">
        <v>54</v>
      </c>
      <c r="F47" s="45" t="s">
        <v>101</v>
      </c>
      <c r="G47" s="45" t="s">
        <v>50</v>
      </c>
      <c r="H47" s="45" t="s">
        <v>51</v>
      </c>
      <c r="I47" s="45" t="s">
        <v>99</v>
      </c>
      <c r="J47" s="149" t="s">
        <v>102</v>
      </c>
      <c r="K47" s="159">
        <f t="shared" si="5"/>
        <v>1395.4</v>
      </c>
      <c r="L47" s="159">
        <f t="shared" si="5"/>
        <v>0</v>
      </c>
      <c r="M47" s="159">
        <f t="shared" si="5"/>
        <v>1395.4</v>
      </c>
    </row>
    <row r="48" spans="1:13" ht="12.75">
      <c r="A48" s="145">
        <f t="shared" si="0"/>
        <v>31</v>
      </c>
      <c r="B48" s="45" t="s">
        <v>77</v>
      </c>
      <c r="C48" s="45" t="s">
        <v>6</v>
      </c>
      <c r="D48" s="45" t="s">
        <v>56</v>
      </c>
      <c r="E48" s="45" t="s">
        <v>54</v>
      </c>
      <c r="F48" s="45" t="s">
        <v>101</v>
      </c>
      <c r="G48" s="45" t="s">
        <v>48</v>
      </c>
      <c r="H48" s="45" t="s">
        <v>51</v>
      </c>
      <c r="I48" s="45" t="s">
        <v>99</v>
      </c>
      <c r="J48" s="149" t="s">
        <v>103</v>
      </c>
      <c r="K48" s="159">
        <f>743.14+652.26</f>
        <v>1395.4</v>
      </c>
      <c r="L48" s="159"/>
      <c r="M48" s="159">
        <f>K48+L48</f>
        <v>1395.4</v>
      </c>
    </row>
    <row r="49" spans="1:13" s="44" customFormat="1" ht="12.75">
      <c r="A49" s="148">
        <f t="shared" si="0"/>
        <v>32</v>
      </c>
      <c r="B49" s="42" t="s">
        <v>77</v>
      </c>
      <c r="C49" s="42" t="s">
        <v>6</v>
      </c>
      <c r="D49" s="42" t="s">
        <v>56</v>
      </c>
      <c r="E49" s="42" t="s">
        <v>104</v>
      </c>
      <c r="F49" s="42" t="s">
        <v>49</v>
      </c>
      <c r="G49" s="42" t="s">
        <v>50</v>
      </c>
      <c r="H49" s="42" t="s">
        <v>51</v>
      </c>
      <c r="I49" s="42" t="s">
        <v>99</v>
      </c>
      <c r="J49" s="146" t="s">
        <v>105</v>
      </c>
      <c r="K49" s="51">
        <f aca="true" t="shared" si="6" ref="K49:M50">K50</f>
        <v>60.72</v>
      </c>
      <c r="L49" s="51">
        <f t="shared" si="6"/>
        <v>0</v>
      </c>
      <c r="M49" s="51">
        <f t="shared" si="6"/>
        <v>60.72</v>
      </c>
    </row>
    <row r="50" spans="1:13" ht="25.5">
      <c r="A50" s="145">
        <f t="shared" si="0"/>
        <v>33</v>
      </c>
      <c r="B50" s="45" t="s">
        <v>77</v>
      </c>
      <c r="C50" s="45" t="s">
        <v>6</v>
      </c>
      <c r="D50" s="45" t="s">
        <v>56</v>
      </c>
      <c r="E50" s="45" t="s">
        <v>104</v>
      </c>
      <c r="F50" s="45" t="s">
        <v>106</v>
      </c>
      <c r="G50" s="45" t="s">
        <v>50</v>
      </c>
      <c r="H50" s="45" t="s">
        <v>51</v>
      </c>
      <c r="I50" s="45" t="s">
        <v>99</v>
      </c>
      <c r="J50" s="149" t="s">
        <v>107</v>
      </c>
      <c r="K50" s="159">
        <f t="shared" si="6"/>
        <v>60.72</v>
      </c>
      <c r="L50" s="159">
        <f t="shared" si="6"/>
        <v>0</v>
      </c>
      <c r="M50" s="159">
        <f t="shared" si="6"/>
        <v>60.72</v>
      </c>
    </row>
    <row r="51" spans="1:13" ht="24">
      <c r="A51" s="145">
        <f t="shared" si="0"/>
        <v>34</v>
      </c>
      <c r="B51" s="45" t="s">
        <v>77</v>
      </c>
      <c r="C51" s="45" t="s">
        <v>6</v>
      </c>
      <c r="D51" s="45" t="s">
        <v>56</v>
      </c>
      <c r="E51" s="45" t="s">
        <v>104</v>
      </c>
      <c r="F51" s="45" t="s">
        <v>106</v>
      </c>
      <c r="G51" s="45" t="s">
        <v>48</v>
      </c>
      <c r="H51" s="45" t="s">
        <v>51</v>
      </c>
      <c r="I51" s="45" t="s">
        <v>99</v>
      </c>
      <c r="J51" s="156" t="s">
        <v>108</v>
      </c>
      <c r="K51" s="159">
        <v>60.72</v>
      </c>
      <c r="L51" s="159"/>
      <c r="M51" s="159">
        <f>K51+L51</f>
        <v>60.72</v>
      </c>
    </row>
    <row r="52" spans="1:13" s="44" customFormat="1" ht="12.75">
      <c r="A52" s="148">
        <f t="shared" si="0"/>
        <v>35</v>
      </c>
      <c r="B52" s="42" t="s">
        <v>77</v>
      </c>
      <c r="C52" s="42" t="s">
        <v>6</v>
      </c>
      <c r="D52" s="42" t="s">
        <v>56</v>
      </c>
      <c r="E52" s="42" t="s">
        <v>80</v>
      </c>
      <c r="F52" s="42" t="s">
        <v>49</v>
      </c>
      <c r="G52" s="42" t="s">
        <v>50</v>
      </c>
      <c r="H52" s="42" t="s">
        <v>51</v>
      </c>
      <c r="I52" s="42" t="s">
        <v>99</v>
      </c>
      <c r="J52" s="146" t="s">
        <v>109</v>
      </c>
      <c r="K52" s="51">
        <f>K53+K55</f>
        <v>2873.17</v>
      </c>
      <c r="L52" s="51">
        <f>L53+L55</f>
        <v>201.15</v>
      </c>
      <c r="M52" s="51">
        <f>M53+M55</f>
        <v>3074.32</v>
      </c>
    </row>
    <row r="53" spans="1:13" ht="38.25">
      <c r="A53" s="145">
        <f t="shared" si="0"/>
        <v>36</v>
      </c>
      <c r="B53" s="45" t="s">
        <v>77</v>
      </c>
      <c r="C53" s="45" t="s">
        <v>6</v>
      </c>
      <c r="D53" s="45" t="s">
        <v>56</v>
      </c>
      <c r="E53" s="45" t="s">
        <v>80</v>
      </c>
      <c r="F53" s="45" t="s">
        <v>110</v>
      </c>
      <c r="G53" s="45" t="s">
        <v>50</v>
      </c>
      <c r="H53" s="45" t="s">
        <v>51</v>
      </c>
      <c r="I53" s="45" t="s">
        <v>99</v>
      </c>
      <c r="J53" s="149" t="s">
        <v>111</v>
      </c>
      <c r="K53" s="159">
        <f>K54</f>
        <v>52.18</v>
      </c>
      <c r="L53" s="159">
        <f>L54</f>
        <v>0</v>
      </c>
      <c r="M53" s="159">
        <f>M54</f>
        <v>52.18</v>
      </c>
    </row>
    <row r="54" spans="1:13" ht="27" customHeight="1">
      <c r="A54" s="145">
        <f t="shared" si="0"/>
        <v>37</v>
      </c>
      <c r="B54" s="45" t="s">
        <v>77</v>
      </c>
      <c r="C54" s="45" t="s">
        <v>6</v>
      </c>
      <c r="D54" s="45" t="s">
        <v>56</v>
      </c>
      <c r="E54" s="45" t="s">
        <v>80</v>
      </c>
      <c r="F54" s="45" t="s">
        <v>110</v>
      </c>
      <c r="G54" s="45" t="s">
        <v>48</v>
      </c>
      <c r="H54" s="45" t="s">
        <v>51</v>
      </c>
      <c r="I54" s="45" t="s">
        <v>99</v>
      </c>
      <c r="J54" s="157" t="s">
        <v>112</v>
      </c>
      <c r="K54" s="159">
        <v>52.18</v>
      </c>
      <c r="L54" s="159"/>
      <c r="M54" s="159">
        <f>K54+L54</f>
        <v>52.18</v>
      </c>
    </row>
    <row r="55" spans="1:13" ht="12.75">
      <c r="A55" s="145">
        <f t="shared" si="0"/>
        <v>38</v>
      </c>
      <c r="B55" s="45" t="s">
        <v>77</v>
      </c>
      <c r="C55" s="45" t="s">
        <v>6</v>
      </c>
      <c r="D55" s="45" t="s">
        <v>56</v>
      </c>
      <c r="E55" s="45" t="s">
        <v>80</v>
      </c>
      <c r="F55" s="45" t="s">
        <v>113</v>
      </c>
      <c r="G55" s="45" t="s">
        <v>50</v>
      </c>
      <c r="H55" s="45" t="s">
        <v>51</v>
      </c>
      <c r="I55" s="45" t="s">
        <v>99</v>
      </c>
      <c r="J55" s="158" t="s">
        <v>114</v>
      </c>
      <c r="K55" s="159">
        <f>K56</f>
        <v>2820.9900000000002</v>
      </c>
      <c r="L55" s="159">
        <f>L56</f>
        <v>201.15</v>
      </c>
      <c r="M55" s="159">
        <f>M56</f>
        <v>3022.1400000000003</v>
      </c>
    </row>
    <row r="56" spans="1:13" ht="12.75">
      <c r="A56" s="145">
        <f t="shared" si="0"/>
        <v>39</v>
      </c>
      <c r="B56" s="45" t="s">
        <v>77</v>
      </c>
      <c r="C56" s="45" t="s">
        <v>6</v>
      </c>
      <c r="D56" s="45" t="s">
        <v>56</v>
      </c>
      <c r="E56" s="45" t="s">
        <v>80</v>
      </c>
      <c r="F56" s="45" t="s">
        <v>113</v>
      </c>
      <c r="G56" s="45" t="s">
        <v>48</v>
      </c>
      <c r="H56" s="45" t="s">
        <v>51</v>
      </c>
      <c r="I56" s="45" t="s">
        <v>99</v>
      </c>
      <c r="J56" s="158" t="s">
        <v>115</v>
      </c>
      <c r="K56" s="159">
        <f>3.3+25+23+2769.69</f>
        <v>2820.9900000000002</v>
      </c>
      <c r="L56" s="159">
        <f>153.96+47.19</f>
        <v>201.15</v>
      </c>
      <c r="M56" s="159">
        <f>K56+L56</f>
        <v>3022.1400000000003</v>
      </c>
    </row>
    <row r="57" spans="1:13" s="44" customFormat="1" ht="15" thickBot="1">
      <c r="A57" s="142"/>
      <c r="B57" s="143"/>
      <c r="C57" s="143"/>
      <c r="D57" s="143"/>
      <c r="E57" s="143"/>
      <c r="F57" s="143"/>
      <c r="G57" s="143"/>
      <c r="H57" s="143"/>
      <c r="I57" s="143"/>
      <c r="J57" s="144" t="s">
        <v>116</v>
      </c>
      <c r="K57" s="52">
        <f>K17+K44</f>
        <v>4825.2699999999995</v>
      </c>
      <c r="L57" s="52">
        <f>L17+L44</f>
        <v>201.15</v>
      </c>
      <c r="M57" s="52">
        <f>M17+M44</f>
        <v>5026.42</v>
      </c>
    </row>
    <row r="58" spans="1:13" ht="12.75">
      <c r="A58" s="49"/>
      <c r="K58" s="30"/>
      <c r="L58" s="30"/>
      <c r="M58" s="30"/>
    </row>
    <row r="59" spans="1:13" ht="12.75">
      <c r="A59" s="49"/>
      <c r="K59" s="30"/>
      <c r="L59" s="30"/>
      <c r="M59" s="30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</sheetData>
  <sheetProtection/>
  <mergeCells count="15">
    <mergeCell ref="A14:I14"/>
    <mergeCell ref="J14:J15"/>
    <mergeCell ref="K14:K15"/>
    <mergeCell ref="I7:M7"/>
    <mergeCell ref="I8:M8"/>
    <mergeCell ref="J9:M9"/>
    <mergeCell ref="L14:L15"/>
    <mergeCell ref="M14:M15"/>
    <mergeCell ref="J6:M6"/>
    <mergeCell ref="A12:K12"/>
    <mergeCell ref="J13:K13"/>
    <mergeCell ref="J1:M1"/>
    <mergeCell ref="I2:M2"/>
    <mergeCell ref="I3:M3"/>
    <mergeCell ref="J4:M4"/>
  </mergeCells>
  <printOptions/>
  <pageMargins left="0.5" right="0.03" top="0.46" bottom="0.3" header="0.2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0">
      <selection activeCell="D15" sqref="D15"/>
    </sheetView>
  </sheetViews>
  <sheetFormatPr defaultColWidth="9.00390625" defaultRowHeight="12.75"/>
  <cols>
    <col min="1" max="1" width="5.375" style="53" customWidth="1"/>
    <col min="2" max="2" width="48.375" style="53" customWidth="1"/>
    <col min="3" max="3" width="8.75390625" style="53" customWidth="1"/>
    <col min="4" max="4" width="10.125" style="53" customWidth="1"/>
    <col min="5" max="5" width="8.125" style="53" customWidth="1"/>
    <col min="6" max="6" width="14.625" style="53" customWidth="1"/>
    <col min="7" max="16384" width="9.125" style="53" customWidth="1"/>
  </cols>
  <sheetData>
    <row r="1" spans="2:6" ht="12.75">
      <c r="B1" s="222" t="s">
        <v>119</v>
      </c>
      <c r="C1" s="222"/>
      <c r="D1" s="222"/>
      <c r="E1" s="222"/>
      <c r="F1" s="222"/>
    </row>
    <row r="2" spans="2:6" ht="12.75">
      <c r="B2" s="210" t="s">
        <v>297</v>
      </c>
      <c r="C2" s="210"/>
      <c r="D2" s="210"/>
      <c r="E2" s="210"/>
      <c r="F2" s="210"/>
    </row>
    <row r="3" spans="2:6" ht="12.75">
      <c r="B3" s="210" t="s">
        <v>296</v>
      </c>
      <c r="C3" s="210"/>
      <c r="D3" s="210"/>
      <c r="E3" s="210"/>
      <c r="F3" s="210"/>
    </row>
    <row r="4" spans="2:6" ht="12.75">
      <c r="B4" s="223" t="s">
        <v>327</v>
      </c>
      <c r="C4" s="223"/>
      <c r="D4" s="223"/>
      <c r="E4" s="223"/>
      <c r="F4" s="223"/>
    </row>
    <row r="5" spans="2:6" ht="12.75">
      <c r="B5" s="163"/>
      <c r="C5" s="162"/>
      <c r="D5" s="163"/>
      <c r="E5" s="163"/>
      <c r="F5" s="163"/>
    </row>
    <row r="6" spans="2:6" ht="12.75" customHeight="1">
      <c r="B6" s="222" t="s">
        <v>288</v>
      </c>
      <c r="C6" s="222"/>
      <c r="D6" s="222"/>
      <c r="E6" s="222"/>
      <c r="F6" s="222"/>
    </row>
    <row r="7" spans="2:6" ht="12.75" customHeight="1">
      <c r="B7" s="210" t="s">
        <v>297</v>
      </c>
      <c r="C7" s="210"/>
      <c r="D7" s="210"/>
      <c r="E7" s="210"/>
      <c r="F7" s="210"/>
    </row>
    <row r="8" spans="2:6" ht="12.75">
      <c r="B8" s="210" t="s">
        <v>296</v>
      </c>
      <c r="C8" s="210"/>
      <c r="D8" s="210"/>
      <c r="E8" s="210"/>
      <c r="F8" s="210"/>
    </row>
    <row r="9" spans="2:6" ht="12.75" customHeight="1">
      <c r="B9" s="223" t="s">
        <v>290</v>
      </c>
      <c r="C9" s="223"/>
      <c r="D9" s="223"/>
      <c r="E9" s="223"/>
      <c r="F9" s="223"/>
    </row>
    <row r="11" spans="2:4" ht="96" customHeight="1">
      <c r="B11" s="224" t="s">
        <v>302</v>
      </c>
      <c r="C11" s="224"/>
      <c r="D11" s="224"/>
    </row>
    <row r="12" spans="2:4" ht="15.75">
      <c r="B12" s="228"/>
      <c r="C12" s="229"/>
      <c r="D12" s="229"/>
    </row>
    <row r="13" spans="1:6" ht="12.75" customHeight="1">
      <c r="A13" s="225" t="s">
        <v>264</v>
      </c>
      <c r="B13" s="230" t="s">
        <v>120</v>
      </c>
      <c r="C13" s="231" t="s">
        <v>121</v>
      </c>
      <c r="D13" s="221" t="s">
        <v>122</v>
      </c>
      <c r="E13" s="221" t="s">
        <v>330</v>
      </c>
      <c r="F13" s="221" t="s">
        <v>329</v>
      </c>
    </row>
    <row r="14" spans="1:6" ht="12.75">
      <c r="A14" s="226"/>
      <c r="B14" s="230"/>
      <c r="C14" s="231"/>
      <c r="D14" s="221"/>
      <c r="E14" s="221"/>
      <c r="F14" s="221"/>
    </row>
    <row r="15" spans="1:6" ht="15.75">
      <c r="A15" s="141">
        <v>1</v>
      </c>
      <c r="B15" s="129" t="s">
        <v>123</v>
      </c>
      <c r="C15" s="130" t="s">
        <v>124</v>
      </c>
      <c r="D15" s="131">
        <f>D16+D17+D18</f>
        <v>2508.8700000000003</v>
      </c>
      <c r="E15" s="131">
        <f>E16+E17+E18</f>
        <v>30.53</v>
      </c>
      <c r="F15" s="131">
        <f>F16+F17+F18</f>
        <v>2539.4</v>
      </c>
    </row>
    <row r="16" spans="1:6" ht="47.25">
      <c r="A16" s="141">
        <f>A15+1</f>
        <v>2</v>
      </c>
      <c r="B16" s="132" t="s">
        <v>125</v>
      </c>
      <c r="C16" s="133" t="s">
        <v>126</v>
      </c>
      <c r="D16" s="134">
        <f>'прил 9 ВЕДОМ'!G17</f>
        <v>448.56</v>
      </c>
      <c r="E16" s="134">
        <f>'прил 9 ВЕДОМ'!H17</f>
        <v>0</v>
      </c>
      <c r="F16" s="134">
        <f>'прил 9 ВЕДОМ'!I17</f>
        <v>448.56</v>
      </c>
    </row>
    <row r="17" spans="1:6" ht="42.75" customHeight="1">
      <c r="A17" s="141">
        <f aca="true" t="shared" si="0" ref="A17:A33">A16+1</f>
        <v>3</v>
      </c>
      <c r="B17" s="132" t="s">
        <v>127</v>
      </c>
      <c r="C17" s="133" t="s">
        <v>128</v>
      </c>
      <c r="D17" s="134">
        <f>'прил 9 ВЕДОМ'!G21</f>
        <v>2055.3100000000004</v>
      </c>
      <c r="E17" s="134">
        <f>'прил 9 ВЕДОМ'!H21</f>
        <v>30.53</v>
      </c>
      <c r="F17" s="134">
        <f>'прил 9 ВЕДОМ'!I21</f>
        <v>2085.84</v>
      </c>
    </row>
    <row r="18" spans="1:6" ht="15.75">
      <c r="A18" s="141">
        <f t="shared" si="0"/>
        <v>4</v>
      </c>
      <c r="B18" s="135" t="s">
        <v>129</v>
      </c>
      <c r="C18" s="128" t="s">
        <v>190</v>
      </c>
      <c r="D18" s="134">
        <f>'прил 9 ВЕДОМ'!G39</f>
        <v>5</v>
      </c>
      <c r="E18" s="134">
        <f>'прил 9 ВЕДОМ'!H39</f>
        <v>0</v>
      </c>
      <c r="F18" s="134">
        <f>'прил 9 ВЕДОМ'!I39</f>
        <v>5</v>
      </c>
    </row>
    <row r="19" spans="1:6" ht="15.75">
      <c r="A19" s="141">
        <f t="shared" si="0"/>
        <v>5</v>
      </c>
      <c r="B19" s="129" t="s">
        <v>130</v>
      </c>
      <c r="C19" s="130" t="s">
        <v>131</v>
      </c>
      <c r="D19" s="131">
        <f>D20</f>
        <v>60.72</v>
      </c>
      <c r="E19" s="131">
        <f>E20</f>
        <v>0</v>
      </c>
      <c r="F19" s="131">
        <f>F20</f>
        <v>60.72</v>
      </c>
    </row>
    <row r="20" spans="1:6" ht="15.75">
      <c r="A20" s="141">
        <f t="shared" si="0"/>
        <v>6</v>
      </c>
      <c r="B20" s="132" t="s">
        <v>132</v>
      </c>
      <c r="C20" s="133" t="s">
        <v>133</v>
      </c>
      <c r="D20" s="134">
        <f>'прил 9 ВЕДОМ'!G43</f>
        <v>60.72</v>
      </c>
      <c r="E20" s="134">
        <f>'прил 9 ВЕДОМ'!H43</f>
        <v>0</v>
      </c>
      <c r="F20" s="134">
        <f>'прил 9 ВЕДОМ'!I43</f>
        <v>60.72</v>
      </c>
    </row>
    <row r="21" spans="1:6" ht="31.5">
      <c r="A21" s="141">
        <f t="shared" si="0"/>
        <v>7</v>
      </c>
      <c r="B21" s="129" t="s">
        <v>134</v>
      </c>
      <c r="C21" s="130" t="s">
        <v>135</v>
      </c>
      <c r="D21" s="131">
        <f>D22</f>
        <v>2.5</v>
      </c>
      <c r="E21" s="131">
        <f>E22</f>
        <v>47.19</v>
      </c>
      <c r="F21" s="131">
        <f>F22</f>
        <v>49.69</v>
      </c>
    </row>
    <row r="22" spans="1:6" ht="47.25">
      <c r="A22" s="141">
        <f t="shared" si="0"/>
        <v>8</v>
      </c>
      <c r="B22" s="132" t="s">
        <v>136</v>
      </c>
      <c r="C22" s="133" t="s">
        <v>198</v>
      </c>
      <c r="D22" s="134">
        <f>'прил 9 ВЕДОМ'!G47</f>
        <v>2.5</v>
      </c>
      <c r="E22" s="134">
        <f>'прил 9 ВЕДОМ'!H47</f>
        <v>47.19</v>
      </c>
      <c r="F22" s="134">
        <f>'прил 9 ВЕДОМ'!I47</f>
        <v>49.69</v>
      </c>
    </row>
    <row r="23" spans="1:6" ht="15.75">
      <c r="A23" s="141">
        <f t="shared" si="0"/>
        <v>9</v>
      </c>
      <c r="B23" s="118" t="s">
        <v>205</v>
      </c>
      <c r="C23" s="136" t="s">
        <v>206</v>
      </c>
      <c r="D23" s="131">
        <f>D24</f>
        <v>0.05</v>
      </c>
      <c r="E23" s="131">
        <f>E24</f>
        <v>154.07000000000002</v>
      </c>
      <c r="F23" s="131">
        <f>F24</f>
        <v>154.12</v>
      </c>
    </row>
    <row r="24" spans="1:6" ht="15.75">
      <c r="A24" s="141">
        <f t="shared" si="0"/>
        <v>10</v>
      </c>
      <c r="B24" s="116" t="s">
        <v>207</v>
      </c>
      <c r="C24" s="117" t="s">
        <v>208</v>
      </c>
      <c r="D24" s="134">
        <f>'прил 9 ВЕДОМ'!G58</f>
        <v>0.05</v>
      </c>
      <c r="E24" s="134">
        <f>'прил 9 ВЕДОМ'!H58</f>
        <v>154.07000000000002</v>
      </c>
      <c r="F24" s="134">
        <f>'прил 9 ВЕДОМ'!I58</f>
        <v>154.12</v>
      </c>
    </row>
    <row r="25" spans="1:6" ht="15.75">
      <c r="A25" s="141">
        <f t="shared" si="0"/>
        <v>11</v>
      </c>
      <c r="B25" s="129" t="s">
        <v>137</v>
      </c>
      <c r="C25" s="130" t="s">
        <v>138</v>
      </c>
      <c r="D25" s="131">
        <f>D26+D27</f>
        <v>313.66999999999996</v>
      </c>
      <c r="E25" s="131">
        <f>E26+E27</f>
        <v>0</v>
      </c>
      <c r="F25" s="131">
        <f>F26+F27</f>
        <v>313.66999999999996</v>
      </c>
    </row>
    <row r="26" spans="1:6" ht="15.75">
      <c r="A26" s="141">
        <f t="shared" si="0"/>
        <v>12</v>
      </c>
      <c r="B26" s="135" t="s">
        <v>139</v>
      </c>
      <c r="C26" s="128" t="s">
        <v>140</v>
      </c>
      <c r="D26" s="137">
        <f>'прил 9 ВЕДОМ'!G68</f>
        <v>12</v>
      </c>
      <c r="E26" s="137">
        <f>'прил 9 ВЕДОМ'!H68</f>
        <v>0</v>
      </c>
      <c r="F26" s="137">
        <f>'прил 9 ВЕДОМ'!I68</f>
        <v>12</v>
      </c>
    </row>
    <row r="27" spans="1:6" ht="15.75">
      <c r="A27" s="141">
        <f t="shared" si="0"/>
        <v>13</v>
      </c>
      <c r="B27" s="132" t="s">
        <v>141</v>
      </c>
      <c r="C27" s="133" t="s">
        <v>142</v>
      </c>
      <c r="D27" s="134">
        <f>'прил 9 ВЕДОМ'!G72</f>
        <v>301.66999999999996</v>
      </c>
      <c r="E27" s="134">
        <f>'прил 9 ВЕДОМ'!H72</f>
        <v>0</v>
      </c>
      <c r="F27" s="134">
        <f>'прил 9 ВЕДОМ'!I72</f>
        <v>301.66999999999996</v>
      </c>
    </row>
    <row r="28" spans="1:6" ht="15.75">
      <c r="A28" s="141">
        <f t="shared" si="0"/>
        <v>14</v>
      </c>
      <c r="B28" s="129" t="s">
        <v>143</v>
      </c>
      <c r="C28" s="130" t="s">
        <v>144</v>
      </c>
      <c r="D28" s="131">
        <f>D29</f>
        <v>1909.46</v>
      </c>
      <c r="E28" s="131">
        <f>E29</f>
        <v>0</v>
      </c>
      <c r="F28" s="131">
        <f>F29</f>
        <v>1909.46</v>
      </c>
    </row>
    <row r="29" spans="1:6" ht="15.75">
      <c r="A29" s="141">
        <f t="shared" si="0"/>
        <v>15</v>
      </c>
      <c r="B29" s="116" t="s">
        <v>145</v>
      </c>
      <c r="C29" s="133" t="s">
        <v>146</v>
      </c>
      <c r="D29" s="134">
        <f>'прил 9 ВЕДОМ'!G104+'прил 9 ВЕДОМ'!G111</f>
        <v>1909.46</v>
      </c>
      <c r="E29" s="134">
        <f>'прил 9 ВЕДОМ'!H104+'прил 9 ВЕДОМ'!H111</f>
        <v>0</v>
      </c>
      <c r="F29" s="134">
        <f>'прил 9 ВЕДОМ'!I104+'прил 9 ВЕДОМ'!I111</f>
        <v>1909.46</v>
      </c>
    </row>
    <row r="30" spans="1:6" ht="15.75">
      <c r="A30" s="141">
        <f t="shared" si="0"/>
        <v>16</v>
      </c>
      <c r="B30" s="129" t="s">
        <v>147</v>
      </c>
      <c r="C30" s="130" t="s">
        <v>148</v>
      </c>
      <c r="D30" s="131">
        <f>D31</f>
        <v>28</v>
      </c>
      <c r="E30" s="131">
        <f>E31</f>
        <v>0</v>
      </c>
      <c r="F30" s="131">
        <f>F31</f>
        <v>28</v>
      </c>
    </row>
    <row r="31" spans="1:6" ht="18.75" customHeight="1">
      <c r="A31" s="141">
        <f t="shared" si="0"/>
        <v>17</v>
      </c>
      <c r="B31" s="132" t="s">
        <v>149</v>
      </c>
      <c r="C31" s="133" t="s">
        <v>150</v>
      </c>
      <c r="D31" s="134">
        <f>'прил 9 ВЕДОМ'!G91</f>
        <v>28</v>
      </c>
      <c r="E31" s="134">
        <f>'прил 9 ВЕДОМ'!H91</f>
        <v>0</v>
      </c>
      <c r="F31" s="134">
        <f>'прил 9 ВЕДОМ'!I91</f>
        <v>28</v>
      </c>
    </row>
    <row r="32" spans="1:6" s="138" customFormat="1" ht="15.75">
      <c r="A32" s="141">
        <f t="shared" si="0"/>
        <v>18</v>
      </c>
      <c r="B32" s="139" t="s">
        <v>151</v>
      </c>
      <c r="C32" s="130" t="s">
        <v>152</v>
      </c>
      <c r="D32" s="131">
        <f>D33</f>
        <v>2</v>
      </c>
      <c r="E32" s="131">
        <f>E33</f>
        <v>0</v>
      </c>
      <c r="F32" s="131">
        <f>F33</f>
        <v>2</v>
      </c>
    </row>
    <row r="33" spans="1:6" ht="15.75">
      <c r="A33" s="141">
        <f t="shared" si="0"/>
        <v>19</v>
      </c>
      <c r="B33" s="135" t="s">
        <v>153</v>
      </c>
      <c r="C33" s="133" t="s">
        <v>154</v>
      </c>
      <c r="D33" s="134">
        <f>'прил 9 ВЕДОМ'!G98</f>
        <v>2</v>
      </c>
      <c r="E33" s="134">
        <f>'прил 9 ВЕДОМ'!H98</f>
        <v>0</v>
      </c>
      <c r="F33" s="134">
        <f>'прил 9 ВЕДОМ'!I98</f>
        <v>2</v>
      </c>
    </row>
    <row r="34" spans="2:6" ht="15.75">
      <c r="B34" s="227" t="s">
        <v>155</v>
      </c>
      <c r="C34" s="227"/>
      <c r="D34" s="140">
        <f>D15+D19+D21+D23+D25+D28+D30+D32</f>
        <v>4825.27</v>
      </c>
      <c r="E34" s="140">
        <f>E15+E19+E21+E23+E25+E28+E30+E32</f>
        <v>231.79000000000002</v>
      </c>
      <c r="F34" s="140">
        <f>F15+F19+F21+F23+F25+F28+F30+F32</f>
        <v>5057.0599999999995</v>
      </c>
    </row>
  </sheetData>
  <sheetProtection/>
  <mergeCells count="17">
    <mergeCell ref="B11:D11"/>
    <mergeCell ref="A13:A14"/>
    <mergeCell ref="B34:C34"/>
    <mergeCell ref="B12:D12"/>
    <mergeCell ref="B13:B14"/>
    <mergeCell ref="C13:C14"/>
    <mergeCell ref="D13:D14"/>
    <mergeCell ref="E13:E14"/>
    <mergeCell ref="F13:F14"/>
    <mergeCell ref="B1:F1"/>
    <mergeCell ref="B2:F2"/>
    <mergeCell ref="B3:F3"/>
    <mergeCell ref="B4:F4"/>
    <mergeCell ref="B6:F6"/>
    <mergeCell ref="B7:F7"/>
    <mergeCell ref="B8:F8"/>
    <mergeCell ref="B9:F9"/>
  </mergeCells>
  <printOptions/>
  <pageMargins left="0.75" right="0.15" top="0.53" bottom="0.5" header="0.27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view="pageBreakPreview" zoomScaleSheetLayoutView="100" zoomScalePageLayoutView="0" workbookViewId="0" topLeftCell="A34">
      <selection activeCell="B25" sqref="B25"/>
    </sheetView>
  </sheetViews>
  <sheetFormatPr defaultColWidth="9.00390625" defaultRowHeight="12.75"/>
  <cols>
    <col min="1" max="1" width="5.375" style="54" customWidth="1"/>
    <col min="2" max="2" width="35.875" style="54" customWidth="1"/>
    <col min="3" max="3" width="5.625" style="54" customWidth="1"/>
    <col min="4" max="4" width="6.375" style="54" customWidth="1"/>
    <col min="5" max="5" width="7.25390625" style="55" customWidth="1"/>
    <col min="6" max="6" width="5.00390625" style="57" customWidth="1"/>
    <col min="7" max="7" width="9.125" style="54" customWidth="1"/>
    <col min="8" max="8" width="7.25390625" style="54" customWidth="1"/>
    <col min="9" max="9" width="8.375" style="54" customWidth="1"/>
    <col min="10" max="16384" width="9.125" style="54" customWidth="1"/>
  </cols>
  <sheetData>
    <row r="1" spans="5:9" ht="12.75" customHeight="1">
      <c r="E1" s="222" t="s">
        <v>287</v>
      </c>
      <c r="F1" s="222"/>
      <c r="G1" s="222"/>
      <c r="H1" s="222"/>
      <c r="I1" s="222"/>
    </row>
    <row r="2" spans="5:9" ht="12.75" customHeight="1">
      <c r="E2" s="210" t="s">
        <v>297</v>
      </c>
      <c r="F2" s="210"/>
      <c r="G2" s="210"/>
      <c r="H2" s="210"/>
      <c r="I2" s="210"/>
    </row>
    <row r="3" spans="5:9" ht="22.5" customHeight="1">
      <c r="E3" s="210" t="s">
        <v>296</v>
      </c>
      <c r="F3" s="210"/>
      <c r="G3" s="210"/>
      <c r="H3" s="210"/>
      <c r="I3" s="210"/>
    </row>
    <row r="4" spans="5:9" ht="12.75" customHeight="1">
      <c r="E4" s="223" t="s">
        <v>328</v>
      </c>
      <c r="F4" s="223"/>
      <c r="G4" s="223"/>
      <c r="H4" s="223"/>
      <c r="I4" s="223"/>
    </row>
    <row r="5" spans="5:9" ht="12.75">
      <c r="E5" s="162"/>
      <c r="F5" s="162"/>
      <c r="G5" s="162"/>
      <c r="H5" s="56"/>
      <c r="I5" s="56"/>
    </row>
    <row r="6" spans="4:9" ht="12.75" customHeight="1">
      <c r="D6" s="56"/>
      <c r="E6" s="222" t="s">
        <v>289</v>
      </c>
      <c r="F6" s="222"/>
      <c r="G6" s="222"/>
      <c r="H6" s="222"/>
      <c r="I6" s="222"/>
    </row>
    <row r="7" spans="4:9" ht="12.75" customHeight="1">
      <c r="D7" s="56"/>
      <c r="E7" s="210" t="s">
        <v>297</v>
      </c>
      <c r="F7" s="210"/>
      <c r="G7" s="210"/>
      <c r="H7" s="210"/>
      <c r="I7" s="210"/>
    </row>
    <row r="8" spans="4:9" ht="21.75" customHeight="1">
      <c r="D8" s="3"/>
      <c r="E8" s="210" t="s">
        <v>296</v>
      </c>
      <c r="F8" s="210"/>
      <c r="G8" s="210"/>
      <c r="H8" s="210"/>
      <c r="I8" s="210"/>
    </row>
    <row r="9" spans="5:9" ht="12.75" customHeight="1">
      <c r="E9" s="223" t="s">
        <v>291</v>
      </c>
      <c r="F9" s="223"/>
      <c r="G9" s="223"/>
      <c r="H9" s="223"/>
      <c r="I9" s="223"/>
    </row>
    <row r="11" spans="1:7" ht="37.5" customHeight="1">
      <c r="A11" s="224" t="s">
        <v>301</v>
      </c>
      <c r="B11" s="224"/>
      <c r="C11" s="224"/>
      <c r="D11" s="224"/>
      <c r="E11" s="224"/>
      <c r="F11" s="224"/>
      <c r="G11" s="224"/>
    </row>
    <row r="12" spans="1:5" ht="12.75">
      <c r="A12" s="58"/>
      <c r="B12" s="58"/>
      <c r="C12" s="58"/>
      <c r="D12" s="58"/>
      <c r="E12" s="59"/>
    </row>
    <row r="13" spans="1:9" s="60" customFormat="1" ht="22.5" customHeight="1">
      <c r="A13" s="233" t="s">
        <v>1</v>
      </c>
      <c r="B13" s="233" t="s">
        <v>120</v>
      </c>
      <c r="C13" s="233" t="s">
        <v>156</v>
      </c>
      <c r="D13" s="233" t="s">
        <v>157</v>
      </c>
      <c r="E13" s="232" t="s">
        <v>158</v>
      </c>
      <c r="F13" s="233" t="s">
        <v>159</v>
      </c>
      <c r="G13" s="233" t="s">
        <v>122</v>
      </c>
      <c r="H13" s="233" t="s">
        <v>330</v>
      </c>
      <c r="I13" s="233" t="s">
        <v>329</v>
      </c>
    </row>
    <row r="14" spans="1:9" s="60" customFormat="1" ht="24.75" customHeight="1">
      <c r="A14" s="233"/>
      <c r="B14" s="233"/>
      <c r="C14" s="233"/>
      <c r="D14" s="233"/>
      <c r="E14" s="232"/>
      <c r="F14" s="233"/>
      <c r="G14" s="233"/>
      <c r="H14" s="233"/>
      <c r="I14" s="233"/>
    </row>
    <row r="15" spans="1:9" ht="38.25">
      <c r="A15" s="61">
        <v>1</v>
      </c>
      <c r="B15" s="81" t="s">
        <v>118</v>
      </c>
      <c r="C15" s="69" t="s">
        <v>77</v>
      </c>
      <c r="D15" s="69"/>
      <c r="E15" s="69"/>
      <c r="F15" s="69"/>
      <c r="G15" s="73">
        <f>G16+G43+G47+G67+G90+G98+G57</f>
        <v>2915.8100000000004</v>
      </c>
      <c r="H15" s="73">
        <f>H16+H43+H47+H67+H90+H98+H57</f>
        <v>231.79000000000002</v>
      </c>
      <c r="I15" s="73">
        <f>I16+I43+I47+I67+I90+I98+I57</f>
        <v>3147.6</v>
      </c>
    </row>
    <row r="16" spans="1:9" s="121" customFormat="1" ht="12.75">
      <c r="A16" s="67">
        <f>A15+1</f>
        <v>2</v>
      </c>
      <c r="B16" s="76" t="s">
        <v>123</v>
      </c>
      <c r="C16" s="69" t="s">
        <v>77</v>
      </c>
      <c r="D16" s="69" t="s">
        <v>160</v>
      </c>
      <c r="E16" s="69"/>
      <c r="F16" s="69"/>
      <c r="G16" s="73">
        <f>G17+G21+G39</f>
        <v>2508.8700000000003</v>
      </c>
      <c r="H16" s="73">
        <f>H17+H21+H39</f>
        <v>30.53</v>
      </c>
      <c r="I16" s="73">
        <f>I17+I21+I39</f>
        <v>2539.4</v>
      </c>
    </row>
    <row r="17" spans="1:9" ht="51">
      <c r="A17" s="61">
        <f aca="true" t="shared" si="0" ref="A17:A67">A16+1</f>
        <v>3</v>
      </c>
      <c r="B17" s="65" t="s">
        <v>125</v>
      </c>
      <c r="C17" s="63" t="s">
        <v>77</v>
      </c>
      <c r="D17" s="63" t="s">
        <v>126</v>
      </c>
      <c r="E17" s="63"/>
      <c r="F17" s="63"/>
      <c r="G17" s="66">
        <f aca="true" t="shared" si="1" ref="G17:I19">G18</f>
        <v>448.56</v>
      </c>
      <c r="H17" s="66">
        <f t="shared" si="1"/>
        <v>0</v>
      </c>
      <c r="I17" s="66">
        <f t="shared" si="1"/>
        <v>448.56</v>
      </c>
    </row>
    <row r="18" spans="1:9" ht="80.25" customHeight="1">
      <c r="A18" s="61">
        <f t="shared" si="0"/>
        <v>4</v>
      </c>
      <c r="B18" s="62" t="s">
        <v>161</v>
      </c>
      <c r="C18" s="63" t="s">
        <v>77</v>
      </c>
      <c r="D18" s="63" t="s">
        <v>126</v>
      </c>
      <c r="E18" s="63" t="s">
        <v>162</v>
      </c>
      <c r="F18" s="63"/>
      <c r="G18" s="66">
        <f t="shared" si="1"/>
        <v>448.56</v>
      </c>
      <c r="H18" s="66">
        <f t="shared" si="1"/>
        <v>0</v>
      </c>
      <c r="I18" s="66">
        <f t="shared" si="1"/>
        <v>448.56</v>
      </c>
    </row>
    <row r="19" spans="1:9" ht="20.25" customHeight="1">
      <c r="A19" s="61">
        <f t="shared" si="0"/>
        <v>5</v>
      </c>
      <c r="B19" s="65" t="s">
        <v>163</v>
      </c>
      <c r="C19" s="63" t="s">
        <v>77</v>
      </c>
      <c r="D19" s="63" t="s">
        <v>126</v>
      </c>
      <c r="E19" s="63" t="s">
        <v>164</v>
      </c>
      <c r="F19" s="63"/>
      <c r="G19" s="66">
        <f t="shared" si="1"/>
        <v>448.56</v>
      </c>
      <c r="H19" s="66">
        <f t="shared" si="1"/>
        <v>0</v>
      </c>
      <c r="I19" s="66">
        <f t="shared" si="1"/>
        <v>448.56</v>
      </c>
    </row>
    <row r="20" spans="1:9" ht="25.5">
      <c r="A20" s="61">
        <f t="shared" si="0"/>
        <v>6</v>
      </c>
      <c r="B20" s="65" t="s">
        <v>165</v>
      </c>
      <c r="C20" s="63" t="s">
        <v>77</v>
      </c>
      <c r="D20" s="63" t="s">
        <v>126</v>
      </c>
      <c r="E20" s="63" t="s">
        <v>164</v>
      </c>
      <c r="F20" s="63">
        <v>500</v>
      </c>
      <c r="G20" s="75">
        <v>448.56</v>
      </c>
      <c r="H20" s="75"/>
      <c r="I20" s="75">
        <f>G20+H20</f>
        <v>448.56</v>
      </c>
    </row>
    <row r="21" spans="1:9" s="123" customFormat="1" ht="69" customHeight="1">
      <c r="A21" s="61">
        <f t="shared" si="0"/>
        <v>7</v>
      </c>
      <c r="B21" s="65" t="s">
        <v>127</v>
      </c>
      <c r="C21" s="63" t="s">
        <v>77</v>
      </c>
      <c r="D21" s="63" t="s">
        <v>128</v>
      </c>
      <c r="E21" s="63"/>
      <c r="F21" s="63"/>
      <c r="G21" s="66">
        <f>G22+G31+G35</f>
        <v>2055.3100000000004</v>
      </c>
      <c r="H21" s="66">
        <f>H22+H31+H35</f>
        <v>30.53</v>
      </c>
      <c r="I21" s="66">
        <f>I22+I31+I35</f>
        <v>2085.84</v>
      </c>
    </row>
    <row r="22" spans="1:9" ht="67.5" customHeight="1">
      <c r="A22" s="61">
        <f t="shared" si="0"/>
        <v>8</v>
      </c>
      <c r="B22" s="65" t="s">
        <v>161</v>
      </c>
      <c r="C22" s="63" t="s">
        <v>77</v>
      </c>
      <c r="D22" s="63" t="s">
        <v>128</v>
      </c>
      <c r="E22" s="63" t="s">
        <v>162</v>
      </c>
      <c r="F22" s="63"/>
      <c r="G22" s="66">
        <f aca="true" t="shared" si="2" ref="G22:I23">G23</f>
        <v>2052.01</v>
      </c>
      <c r="H22" s="66">
        <f t="shared" si="2"/>
        <v>9.330000000000002</v>
      </c>
      <c r="I22" s="66">
        <f t="shared" si="2"/>
        <v>2061.34</v>
      </c>
    </row>
    <row r="23" spans="1:9" ht="12.75">
      <c r="A23" s="61">
        <f t="shared" si="0"/>
        <v>9</v>
      </c>
      <c r="B23" s="65" t="s">
        <v>167</v>
      </c>
      <c r="C23" s="63" t="s">
        <v>77</v>
      </c>
      <c r="D23" s="63" t="s">
        <v>128</v>
      </c>
      <c r="E23" s="63" t="s">
        <v>168</v>
      </c>
      <c r="F23" s="63"/>
      <c r="G23" s="66">
        <f t="shared" si="2"/>
        <v>2052.01</v>
      </c>
      <c r="H23" s="66">
        <f t="shared" si="2"/>
        <v>9.330000000000002</v>
      </c>
      <c r="I23" s="66">
        <f t="shared" si="2"/>
        <v>2061.34</v>
      </c>
    </row>
    <row r="24" spans="1:9" ht="12.75">
      <c r="A24" s="61">
        <f t="shared" si="0"/>
        <v>10</v>
      </c>
      <c r="B24" s="65" t="s">
        <v>169</v>
      </c>
      <c r="C24" s="63" t="s">
        <v>77</v>
      </c>
      <c r="D24" s="63" t="s">
        <v>128</v>
      </c>
      <c r="E24" s="63" t="s">
        <v>170</v>
      </c>
      <c r="F24" s="63"/>
      <c r="G24" s="66">
        <f>G25+G27+G29</f>
        <v>2052.01</v>
      </c>
      <c r="H24" s="66">
        <f>H25+H27+H29</f>
        <v>9.330000000000002</v>
      </c>
      <c r="I24" s="66">
        <f>I25+I27+I29</f>
        <v>2061.34</v>
      </c>
    </row>
    <row r="25" spans="1:9" ht="38.25">
      <c r="A25" s="61">
        <f t="shared" si="0"/>
        <v>11</v>
      </c>
      <c r="B25" s="65" t="s">
        <v>171</v>
      </c>
      <c r="C25" s="63" t="s">
        <v>77</v>
      </c>
      <c r="D25" s="63" t="s">
        <v>128</v>
      </c>
      <c r="E25" s="63" t="s">
        <v>172</v>
      </c>
      <c r="F25" s="63"/>
      <c r="G25" s="66">
        <f>G26</f>
        <v>385.04</v>
      </c>
      <c r="H25" s="66">
        <f>H26</f>
        <v>27.950000000000003</v>
      </c>
      <c r="I25" s="66">
        <f>I26</f>
        <v>412.99</v>
      </c>
    </row>
    <row r="26" spans="1:9" ht="25.5">
      <c r="A26" s="61">
        <f t="shared" si="0"/>
        <v>12</v>
      </c>
      <c r="B26" s="65" t="s">
        <v>165</v>
      </c>
      <c r="C26" s="63" t="s">
        <v>77</v>
      </c>
      <c r="D26" s="63" t="s">
        <v>128</v>
      </c>
      <c r="E26" s="63" t="s">
        <v>172</v>
      </c>
      <c r="F26" s="63">
        <v>500</v>
      </c>
      <c r="G26" s="75">
        <v>385.04</v>
      </c>
      <c r="H26" s="75">
        <f>9.33+18.62</f>
        <v>27.950000000000003</v>
      </c>
      <c r="I26" s="75">
        <f>G26+H26</f>
        <v>412.99</v>
      </c>
    </row>
    <row r="27" spans="1:9" ht="38.25">
      <c r="A27" s="61">
        <f t="shared" si="0"/>
        <v>13</v>
      </c>
      <c r="B27" s="65" t="s">
        <v>173</v>
      </c>
      <c r="C27" s="63" t="s">
        <v>77</v>
      </c>
      <c r="D27" s="63" t="s">
        <v>128</v>
      </c>
      <c r="E27" s="63" t="s">
        <v>174</v>
      </c>
      <c r="F27" s="63"/>
      <c r="G27" s="66">
        <f>G28</f>
        <v>973.85</v>
      </c>
      <c r="H27" s="66">
        <f>H28</f>
        <v>-18.62</v>
      </c>
      <c r="I27" s="66">
        <f>I28</f>
        <v>955.23</v>
      </c>
    </row>
    <row r="28" spans="1:9" ht="25.5">
      <c r="A28" s="61">
        <f t="shared" si="0"/>
        <v>14</v>
      </c>
      <c r="B28" s="65" t="s">
        <v>165</v>
      </c>
      <c r="C28" s="63" t="s">
        <v>77</v>
      </c>
      <c r="D28" s="63" t="s">
        <v>128</v>
      </c>
      <c r="E28" s="63" t="s">
        <v>174</v>
      </c>
      <c r="F28" s="63">
        <v>500</v>
      </c>
      <c r="G28" s="75">
        <v>973.85</v>
      </c>
      <c r="H28" s="75">
        <v>-18.62</v>
      </c>
      <c r="I28" s="75">
        <f>G28+H28</f>
        <v>955.23</v>
      </c>
    </row>
    <row r="29" spans="1:9" ht="77.25" customHeight="1">
      <c r="A29" s="61">
        <f t="shared" si="0"/>
        <v>15</v>
      </c>
      <c r="B29" s="65" t="s">
        <v>175</v>
      </c>
      <c r="C29" s="63" t="s">
        <v>77</v>
      </c>
      <c r="D29" s="63" t="s">
        <v>128</v>
      </c>
      <c r="E29" s="63" t="s">
        <v>176</v>
      </c>
      <c r="F29" s="63"/>
      <c r="G29" s="66">
        <f>G30</f>
        <v>693.12</v>
      </c>
      <c r="H29" s="66">
        <f>H30</f>
        <v>0</v>
      </c>
      <c r="I29" s="66">
        <f>I30</f>
        <v>693.12</v>
      </c>
    </row>
    <row r="30" spans="1:9" ht="25.5">
      <c r="A30" s="61">
        <f t="shared" si="0"/>
        <v>16</v>
      </c>
      <c r="B30" s="65" t="s">
        <v>165</v>
      </c>
      <c r="C30" s="63" t="s">
        <v>77</v>
      </c>
      <c r="D30" s="63" t="s">
        <v>128</v>
      </c>
      <c r="E30" s="63" t="s">
        <v>176</v>
      </c>
      <c r="F30" s="63">
        <v>500</v>
      </c>
      <c r="G30" s="75">
        <v>693.12</v>
      </c>
      <c r="H30" s="75"/>
      <c r="I30" s="75">
        <f>G30+H30</f>
        <v>693.12</v>
      </c>
    </row>
    <row r="31" spans="1:9" ht="12.75">
      <c r="A31" s="61">
        <v>17</v>
      </c>
      <c r="B31" s="62" t="s">
        <v>177</v>
      </c>
      <c r="C31" s="71" t="s">
        <v>77</v>
      </c>
      <c r="D31" s="71" t="s">
        <v>128</v>
      </c>
      <c r="E31" s="71" t="s">
        <v>178</v>
      </c>
      <c r="F31" s="71"/>
      <c r="G31" s="64">
        <f aca="true" t="shared" si="3" ref="G31:I33">G32</f>
        <v>0</v>
      </c>
      <c r="H31" s="64">
        <f t="shared" si="3"/>
        <v>21.2</v>
      </c>
      <c r="I31" s="66">
        <f t="shared" si="3"/>
        <v>21.2</v>
      </c>
    </row>
    <row r="32" spans="1:9" ht="12.75">
      <c r="A32" s="61">
        <v>18</v>
      </c>
      <c r="B32" s="62" t="s">
        <v>109</v>
      </c>
      <c r="C32" s="71" t="s">
        <v>77</v>
      </c>
      <c r="D32" s="71" t="s">
        <v>128</v>
      </c>
      <c r="E32" s="71" t="s">
        <v>179</v>
      </c>
      <c r="F32" s="71"/>
      <c r="G32" s="64">
        <f t="shared" si="3"/>
        <v>0</v>
      </c>
      <c r="H32" s="64">
        <f t="shared" si="3"/>
        <v>21.2</v>
      </c>
      <c r="I32" s="66">
        <f t="shared" si="3"/>
        <v>21.2</v>
      </c>
    </row>
    <row r="33" spans="1:9" ht="114.75">
      <c r="A33" s="61">
        <v>19</v>
      </c>
      <c r="B33" s="62" t="s">
        <v>180</v>
      </c>
      <c r="C33" s="71" t="s">
        <v>77</v>
      </c>
      <c r="D33" s="71" t="s">
        <v>128</v>
      </c>
      <c r="E33" s="71" t="s">
        <v>179</v>
      </c>
      <c r="F33" s="71"/>
      <c r="G33" s="64">
        <f t="shared" si="3"/>
        <v>0</v>
      </c>
      <c r="H33" s="64">
        <f t="shared" si="3"/>
        <v>21.2</v>
      </c>
      <c r="I33" s="66">
        <f t="shared" si="3"/>
        <v>21.2</v>
      </c>
    </row>
    <row r="34" spans="1:9" ht="12.75">
      <c r="A34" s="61">
        <v>20</v>
      </c>
      <c r="B34" s="62" t="s">
        <v>109</v>
      </c>
      <c r="C34" s="71" t="s">
        <v>77</v>
      </c>
      <c r="D34" s="71" t="s">
        <v>128</v>
      </c>
      <c r="E34" s="71" t="s">
        <v>179</v>
      </c>
      <c r="F34" s="71" t="s">
        <v>188</v>
      </c>
      <c r="G34" s="72"/>
      <c r="H34" s="178">
        <v>21.2</v>
      </c>
      <c r="I34" s="179">
        <f>G34+H34</f>
        <v>21.2</v>
      </c>
    </row>
    <row r="35" spans="1:9" ht="42.75" customHeight="1">
      <c r="A35" s="61">
        <v>21</v>
      </c>
      <c r="B35" s="62" t="s">
        <v>184</v>
      </c>
      <c r="C35" s="63" t="s">
        <v>77</v>
      </c>
      <c r="D35" s="63" t="s">
        <v>128</v>
      </c>
      <c r="E35" s="63">
        <v>9210000</v>
      </c>
      <c r="F35" s="63"/>
      <c r="G35" s="66">
        <f aca="true" t="shared" si="4" ref="G35:I37">G36</f>
        <v>3.3</v>
      </c>
      <c r="H35" s="66">
        <f t="shared" si="4"/>
        <v>0</v>
      </c>
      <c r="I35" s="66">
        <f t="shared" si="4"/>
        <v>3.3</v>
      </c>
    </row>
    <row r="36" spans="1:9" ht="92.25" customHeight="1">
      <c r="A36" s="61">
        <v>22</v>
      </c>
      <c r="B36" s="62" t="s">
        <v>185</v>
      </c>
      <c r="C36" s="63" t="s">
        <v>77</v>
      </c>
      <c r="D36" s="63" t="s">
        <v>128</v>
      </c>
      <c r="E36" s="63">
        <v>9210200</v>
      </c>
      <c r="F36" s="63"/>
      <c r="G36" s="66">
        <f t="shared" si="4"/>
        <v>3.3</v>
      </c>
      <c r="H36" s="66">
        <f t="shared" si="4"/>
        <v>0</v>
      </c>
      <c r="I36" s="66">
        <f t="shared" si="4"/>
        <v>3.3</v>
      </c>
    </row>
    <row r="37" spans="1:9" ht="48" customHeight="1">
      <c r="A37" s="61">
        <v>23</v>
      </c>
      <c r="B37" s="62" t="s">
        <v>186</v>
      </c>
      <c r="C37" s="63" t="s">
        <v>77</v>
      </c>
      <c r="D37" s="63" t="s">
        <v>128</v>
      </c>
      <c r="E37" s="63">
        <v>9210271</v>
      </c>
      <c r="F37" s="63"/>
      <c r="G37" s="66">
        <f t="shared" si="4"/>
        <v>3.3</v>
      </c>
      <c r="H37" s="66">
        <f t="shared" si="4"/>
        <v>0</v>
      </c>
      <c r="I37" s="66">
        <f t="shared" si="4"/>
        <v>3.3</v>
      </c>
    </row>
    <row r="38" spans="1:9" ht="25.5">
      <c r="A38" s="61">
        <f t="shared" si="0"/>
        <v>24</v>
      </c>
      <c r="B38" s="62" t="s">
        <v>166</v>
      </c>
      <c r="C38" s="63" t="s">
        <v>77</v>
      </c>
      <c r="D38" s="63" t="s">
        <v>128</v>
      </c>
      <c r="E38" s="63">
        <v>9210271</v>
      </c>
      <c r="F38" s="63" t="s">
        <v>187</v>
      </c>
      <c r="G38" s="75">
        <v>3.3</v>
      </c>
      <c r="H38" s="75"/>
      <c r="I38" s="75">
        <f>G38+H38</f>
        <v>3.3</v>
      </c>
    </row>
    <row r="39" spans="1:9" s="123" customFormat="1" ht="12.75" customHeight="1">
      <c r="A39" s="61">
        <f t="shared" si="0"/>
        <v>25</v>
      </c>
      <c r="B39" s="74" t="s">
        <v>189</v>
      </c>
      <c r="C39" s="71" t="s">
        <v>77</v>
      </c>
      <c r="D39" s="71" t="s">
        <v>190</v>
      </c>
      <c r="E39" s="71"/>
      <c r="F39" s="71"/>
      <c r="G39" s="66">
        <f aca="true" t="shared" si="5" ref="G39:I41">G40</f>
        <v>5</v>
      </c>
      <c r="H39" s="66">
        <f t="shared" si="5"/>
        <v>0</v>
      </c>
      <c r="I39" s="66">
        <f t="shared" si="5"/>
        <v>5</v>
      </c>
    </row>
    <row r="40" spans="1:9" ht="15" customHeight="1">
      <c r="A40" s="61">
        <f t="shared" si="0"/>
        <v>26</v>
      </c>
      <c r="B40" s="74" t="s">
        <v>189</v>
      </c>
      <c r="C40" s="71" t="s">
        <v>77</v>
      </c>
      <c r="D40" s="71" t="s">
        <v>190</v>
      </c>
      <c r="E40" s="71" t="s">
        <v>191</v>
      </c>
      <c r="F40" s="71"/>
      <c r="G40" s="66">
        <f t="shared" si="5"/>
        <v>5</v>
      </c>
      <c r="H40" s="66">
        <f t="shared" si="5"/>
        <v>0</v>
      </c>
      <c r="I40" s="66">
        <f t="shared" si="5"/>
        <v>5</v>
      </c>
    </row>
    <row r="41" spans="1:9" ht="12.75" customHeight="1">
      <c r="A41" s="61">
        <f t="shared" si="0"/>
        <v>27</v>
      </c>
      <c r="B41" s="74" t="s">
        <v>192</v>
      </c>
      <c r="C41" s="71" t="s">
        <v>77</v>
      </c>
      <c r="D41" s="71" t="s">
        <v>190</v>
      </c>
      <c r="E41" s="71" t="s">
        <v>193</v>
      </c>
      <c r="F41" s="71"/>
      <c r="G41" s="66">
        <f t="shared" si="5"/>
        <v>5</v>
      </c>
      <c r="H41" s="66">
        <f t="shared" si="5"/>
        <v>0</v>
      </c>
      <c r="I41" s="66">
        <f t="shared" si="5"/>
        <v>5</v>
      </c>
    </row>
    <row r="42" spans="1:9" ht="19.5" customHeight="1">
      <c r="A42" s="61">
        <f t="shared" si="0"/>
        <v>28</v>
      </c>
      <c r="B42" s="74" t="s">
        <v>194</v>
      </c>
      <c r="C42" s="71" t="s">
        <v>77</v>
      </c>
      <c r="D42" s="71" t="s">
        <v>190</v>
      </c>
      <c r="E42" s="71" t="s">
        <v>193</v>
      </c>
      <c r="F42" s="71" t="s">
        <v>72</v>
      </c>
      <c r="G42" s="122">
        <v>5</v>
      </c>
      <c r="H42" s="122"/>
      <c r="I42" s="75">
        <f>G42+H42</f>
        <v>5</v>
      </c>
    </row>
    <row r="43" spans="1:9" s="70" customFormat="1" ht="18.75" customHeight="1">
      <c r="A43" s="61">
        <f t="shared" si="0"/>
        <v>29</v>
      </c>
      <c r="B43" s="76" t="s">
        <v>130</v>
      </c>
      <c r="C43" s="69" t="s">
        <v>77</v>
      </c>
      <c r="D43" s="69" t="s">
        <v>131</v>
      </c>
      <c r="E43" s="69"/>
      <c r="F43" s="69"/>
      <c r="G43" s="73">
        <f aca="true" t="shared" si="6" ref="G43:I45">G44</f>
        <v>60.72</v>
      </c>
      <c r="H43" s="73">
        <f t="shared" si="6"/>
        <v>0</v>
      </c>
      <c r="I43" s="73">
        <f t="shared" si="6"/>
        <v>60.72</v>
      </c>
    </row>
    <row r="44" spans="1:9" ht="30" customHeight="1">
      <c r="A44" s="61">
        <f t="shared" si="0"/>
        <v>30</v>
      </c>
      <c r="B44" s="65" t="s">
        <v>132</v>
      </c>
      <c r="C44" s="63" t="s">
        <v>77</v>
      </c>
      <c r="D44" s="63" t="s">
        <v>133</v>
      </c>
      <c r="E44" s="63"/>
      <c r="F44" s="63"/>
      <c r="G44" s="66">
        <f t="shared" si="6"/>
        <v>60.72</v>
      </c>
      <c r="H44" s="66">
        <f t="shared" si="6"/>
        <v>0</v>
      </c>
      <c r="I44" s="66">
        <f t="shared" si="6"/>
        <v>60.72</v>
      </c>
    </row>
    <row r="45" spans="1:9" ht="41.25" customHeight="1">
      <c r="A45" s="61">
        <f t="shared" si="0"/>
        <v>31</v>
      </c>
      <c r="B45" s="65" t="s">
        <v>195</v>
      </c>
      <c r="C45" s="63" t="s">
        <v>77</v>
      </c>
      <c r="D45" s="63" t="s">
        <v>133</v>
      </c>
      <c r="E45" s="63" t="s">
        <v>196</v>
      </c>
      <c r="F45" s="63"/>
      <c r="G45" s="66">
        <f t="shared" si="6"/>
        <v>60.72</v>
      </c>
      <c r="H45" s="66">
        <f t="shared" si="6"/>
        <v>0</v>
      </c>
      <c r="I45" s="66">
        <f t="shared" si="6"/>
        <v>60.72</v>
      </c>
    </row>
    <row r="46" spans="1:9" ht="25.5">
      <c r="A46" s="61">
        <f t="shared" si="0"/>
        <v>32</v>
      </c>
      <c r="B46" s="65" t="s">
        <v>165</v>
      </c>
      <c r="C46" s="63" t="s">
        <v>77</v>
      </c>
      <c r="D46" s="63" t="s">
        <v>133</v>
      </c>
      <c r="E46" s="63" t="s">
        <v>196</v>
      </c>
      <c r="F46" s="63">
        <v>500</v>
      </c>
      <c r="G46" s="75">
        <v>60.72</v>
      </c>
      <c r="H46" s="75"/>
      <c r="I46" s="75">
        <f>G46+H46</f>
        <v>60.72</v>
      </c>
    </row>
    <row r="47" spans="1:9" s="121" customFormat="1" ht="25.5">
      <c r="A47" s="67">
        <f t="shared" si="0"/>
        <v>33</v>
      </c>
      <c r="B47" s="76" t="s">
        <v>134</v>
      </c>
      <c r="C47" s="69" t="s">
        <v>77</v>
      </c>
      <c r="D47" s="69" t="s">
        <v>135</v>
      </c>
      <c r="E47" s="69"/>
      <c r="F47" s="69"/>
      <c r="G47" s="73">
        <f>G48</f>
        <v>2.5</v>
      </c>
      <c r="H47" s="73">
        <f>H48</f>
        <v>47.19</v>
      </c>
      <c r="I47" s="73">
        <f>I48</f>
        <v>49.69</v>
      </c>
    </row>
    <row r="48" spans="1:9" ht="24.75" customHeight="1">
      <c r="A48" s="61">
        <v>34</v>
      </c>
      <c r="B48" s="77" t="s">
        <v>197</v>
      </c>
      <c r="C48" s="63" t="s">
        <v>77</v>
      </c>
      <c r="D48" s="63" t="s">
        <v>198</v>
      </c>
      <c r="E48" s="63"/>
      <c r="F48" s="63"/>
      <c r="G48" s="66">
        <f>G53</f>
        <v>2.5</v>
      </c>
      <c r="H48" s="66">
        <f>H53+H49</f>
        <v>47.19</v>
      </c>
      <c r="I48" s="66">
        <f>I53+I49</f>
        <v>49.69</v>
      </c>
    </row>
    <row r="49" spans="1:9" ht="24.75" customHeight="1">
      <c r="A49" s="61">
        <v>35</v>
      </c>
      <c r="B49" s="62" t="s">
        <v>182</v>
      </c>
      <c r="C49" s="63" t="s">
        <v>77</v>
      </c>
      <c r="D49" s="63" t="s">
        <v>198</v>
      </c>
      <c r="E49" s="125">
        <v>5220000</v>
      </c>
      <c r="F49" s="63"/>
      <c r="G49" s="64">
        <f>G50</f>
        <v>0</v>
      </c>
      <c r="H49" s="64">
        <f aca="true" t="shared" si="7" ref="H49:I51">H50</f>
        <v>47.19</v>
      </c>
      <c r="I49" s="66">
        <f t="shared" si="7"/>
        <v>47.19</v>
      </c>
    </row>
    <row r="50" spans="1:9" ht="24.75" customHeight="1">
      <c r="A50" s="61">
        <v>36</v>
      </c>
      <c r="B50" s="62" t="s">
        <v>331</v>
      </c>
      <c r="C50" s="63" t="s">
        <v>77</v>
      </c>
      <c r="D50" s="63" t="s">
        <v>198</v>
      </c>
      <c r="E50" s="125" t="s">
        <v>332</v>
      </c>
      <c r="F50" s="63"/>
      <c r="G50" s="64">
        <f>G51</f>
        <v>0</v>
      </c>
      <c r="H50" s="64">
        <f t="shared" si="7"/>
        <v>47.19</v>
      </c>
      <c r="I50" s="66">
        <f t="shared" si="7"/>
        <v>47.19</v>
      </c>
    </row>
    <row r="51" spans="1:9" ht="24.75" customHeight="1">
      <c r="A51" s="61">
        <v>37</v>
      </c>
      <c r="B51" s="62" t="s">
        <v>333</v>
      </c>
      <c r="C51" s="63" t="s">
        <v>77</v>
      </c>
      <c r="D51" s="63" t="s">
        <v>198</v>
      </c>
      <c r="E51" s="125" t="s">
        <v>334</v>
      </c>
      <c r="F51" s="63"/>
      <c r="G51" s="64">
        <f>G52</f>
        <v>0</v>
      </c>
      <c r="H51" s="64">
        <f t="shared" si="7"/>
        <v>47.19</v>
      </c>
      <c r="I51" s="66">
        <f t="shared" si="7"/>
        <v>47.19</v>
      </c>
    </row>
    <row r="52" spans="1:9" ht="24.75" customHeight="1">
      <c r="A52" s="61">
        <v>38</v>
      </c>
      <c r="B52" s="65" t="s">
        <v>165</v>
      </c>
      <c r="C52" s="63" t="s">
        <v>77</v>
      </c>
      <c r="D52" s="63" t="s">
        <v>198</v>
      </c>
      <c r="E52" s="125" t="s">
        <v>334</v>
      </c>
      <c r="F52" s="63">
        <v>500</v>
      </c>
      <c r="G52" s="78"/>
      <c r="H52" s="174">
        <v>47.19</v>
      </c>
      <c r="I52" s="175">
        <f>G52+H52</f>
        <v>47.19</v>
      </c>
    </row>
    <row r="53" spans="1:9" s="123" customFormat="1" ht="51" customHeight="1">
      <c r="A53" s="61">
        <v>39</v>
      </c>
      <c r="B53" s="62" t="s">
        <v>199</v>
      </c>
      <c r="C53" s="63" t="s">
        <v>77</v>
      </c>
      <c r="D53" s="63" t="s">
        <v>198</v>
      </c>
      <c r="E53" s="63" t="s">
        <v>200</v>
      </c>
      <c r="F53" s="63"/>
      <c r="G53" s="66">
        <f aca="true" t="shared" si="8" ref="G53:I55">G54</f>
        <v>2.5</v>
      </c>
      <c r="H53" s="66">
        <f t="shared" si="8"/>
        <v>0</v>
      </c>
      <c r="I53" s="66">
        <f t="shared" si="8"/>
        <v>2.5</v>
      </c>
    </row>
    <row r="54" spans="1:9" s="123" customFormat="1" ht="51" customHeight="1">
      <c r="A54" s="61">
        <f t="shared" si="0"/>
        <v>40</v>
      </c>
      <c r="B54" s="62" t="s">
        <v>201</v>
      </c>
      <c r="C54" s="63" t="s">
        <v>77</v>
      </c>
      <c r="D54" s="63" t="s">
        <v>198</v>
      </c>
      <c r="E54" s="124" t="s">
        <v>202</v>
      </c>
      <c r="F54" s="63"/>
      <c r="G54" s="66">
        <f t="shared" si="8"/>
        <v>2.5</v>
      </c>
      <c r="H54" s="66">
        <f t="shared" si="8"/>
        <v>0</v>
      </c>
      <c r="I54" s="66">
        <f t="shared" si="8"/>
        <v>2.5</v>
      </c>
    </row>
    <row r="55" spans="1:9" s="123" customFormat="1" ht="38.25" customHeight="1">
      <c r="A55" s="61">
        <f t="shared" si="0"/>
        <v>41</v>
      </c>
      <c r="B55" s="125" t="s">
        <v>203</v>
      </c>
      <c r="C55" s="63" t="s">
        <v>77</v>
      </c>
      <c r="D55" s="63" t="s">
        <v>198</v>
      </c>
      <c r="E55" s="124" t="s">
        <v>204</v>
      </c>
      <c r="F55" s="63"/>
      <c r="G55" s="66">
        <f t="shared" si="8"/>
        <v>2.5</v>
      </c>
      <c r="H55" s="66">
        <f t="shared" si="8"/>
        <v>0</v>
      </c>
      <c r="I55" s="66">
        <f t="shared" si="8"/>
        <v>2.5</v>
      </c>
    </row>
    <row r="56" spans="1:9" ht="25.5">
      <c r="A56" s="61">
        <f t="shared" si="0"/>
        <v>42</v>
      </c>
      <c r="B56" s="65" t="s">
        <v>166</v>
      </c>
      <c r="C56" s="63" t="s">
        <v>77</v>
      </c>
      <c r="D56" s="63" t="s">
        <v>198</v>
      </c>
      <c r="E56" s="63" t="s">
        <v>204</v>
      </c>
      <c r="F56" s="63">
        <v>500</v>
      </c>
      <c r="G56" s="75">
        <v>2.5</v>
      </c>
      <c r="H56" s="75"/>
      <c r="I56" s="75">
        <f>G56+H56</f>
        <v>2.5</v>
      </c>
    </row>
    <row r="57" spans="1:9" s="70" customFormat="1" ht="12.75">
      <c r="A57" s="61">
        <f t="shared" si="0"/>
        <v>43</v>
      </c>
      <c r="B57" s="68" t="s">
        <v>205</v>
      </c>
      <c r="C57" s="69" t="s">
        <v>77</v>
      </c>
      <c r="D57" s="69" t="s">
        <v>206</v>
      </c>
      <c r="E57" s="69"/>
      <c r="F57" s="69"/>
      <c r="G57" s="73">
        <f>G58</f>
        <v>0.05</v>
      </c>
      <c r="H57" s="73">
        <f>H58</f>
        <v>154.07000000000002</v>
      </c>
      <c r="I57" s="73">
        <f>I58</f>
        <v>154.12</v>
      </c>
    </row>
    <row r="58" spans="1:9" ht="12.75">
      <c r="A58" s="61">
        <f t="shared" si="0"/>
        <v>44</v>
      </c>
      <c r="B58" s="65" t="s">
        <v>207</v>
      </c>
      <c r="C58" s="63" t="s">
        <v>77</v>
      </c>
      <c r="D58" s="63" t="s">
        <v>208</v>
      </c>
      <c r="E58" s="63"/>
      <c r="F58" s="63"/>
      <c r="G58" s="66">
        <f>G63</f>
        <v>0.05</v>
      </c>
      <c r="H58" s="66">
        <f>H63+H59</f>
        <v>154.07000000000002</v>
      </c>
      <c r="I58" s="66">
        <f>I63+I59</f>
        <v>154.12</v>
      </c>
    </row>
    <row r="59" spans="1:9" ht="12.75">
      <c r="A59" s="61">
        <v>45</v>
      </c>
      <c r="B59" s="65" t="s">
        <v>182</v>
      </c>
      <c r="C59" s="63" t="s">
        <v>77</v>
      </c>
      <c r="D59" s="63" t="s">
        <v>208</v>
      </c>
      <c r="E59" s="125" t="s">
        <v>183</v>
      </c>
      <c r="F59" s="63"/>
      <c r="G59" s="176">
        <f aca="true" t="shared" si="9" ref="G59:I61">G60</f>
        <v>0</v>
      </c>
      <c r="H59" s="176">
        <f t="shared" si="9"/>
        <v>153.96</v>
      </c>
      <c r="I59" s="176">
        <f t="shared" si="9"/>
        <v>153.96</v>
      </c>
    </row>
    <row r="60" spans="1:9" ht="25.5">
      <c r="A60" s="61">
        <v>46</v>
      </c>
      <c r="B60" s="65" t="s">
        <v>209</v>
      </c>
      <c r="C60" s="63" t="s">
        <v>77</v>
      </c>
      <c r="D60" s="63" t="s">
        <v>208</v>
      </c>
      <c r="E60" s="125" t="s">
        <v>210</v>
      </c>
      <c r="F60" s="63"/>
      <c r="G60" s="64">
        <f t="shared" si="9"/>
        <v>0</v>
      </c>
      <c r="H60" s="64">
        <f t="shared" si="9"/>
        <v>153.96</v>
      </c>
      <c r="I60" s="64">
        <f t="shared" si="9"/>
        <v>153.96</v>
      </c>
    </row>
    <row r="61" spans="1:9" ht="38.25">
      <c r="A61" s="61">
        <v>47</v>
      </c>
      <c r="B61" s="65" t="s">
        <v>211</v>
      </c>
      <c r="C61" s="63" t="s">
        <v>77</v>
      </c>
      <c r="D61" s="63" t="s">
        <v>208</v>
      </c>
      <c r="E61" s="125" t="s">
        <v>212</v>
      </c>
      <c r="F61" s="63"/>
      <c r="G61" s="64">
        <f t="shared" si="9"/>
        <v>0</v>
      </c>
      <c r="H61" s="64">
        <f t="shared" si="9"/>
        <v>153.96</v>
      </c>
      <c r="I61" s="64">
        <f t="shared" si="9"/>
        <v>153.96</v>
      </c>
    </row>
    <row r="62" spans="1:9" ht="25.5">
      <c r="A62" s="61">
        <v>48</v>
      </c>
      <c r="B62" s="65" t="s">
        <v>166</v>
      </c>
      <c r="C62" s="63" t="s">
        <v>77</v>
      </c>
      <c r="D62" s="63" t="s">
        <v>208</v>
      </c>
      <c r="E62" s="125" t="s">
        <v>212</v>
      </c>
      <c r="F62" s="63" t="s">
        <v>181</v>
      </c>
      <c r="G62" s="177"/>
      <c r="H62" s="177">
        <v>153.96</v>
      </c>
      <c r="I62" s="175">
        <f>G62+H62</f>
        <v>153.96</v>
      </c>
    </row>
    <row r="63" spans="1:9" ht="51">
      <c r="A63" s="61">
        <v>49</v>
      </c>
      <c r="B63" s="62" t="s">
        <v>199</v>
      </c>
      <c r="C63" s="63" t="s">
        <v>77</v>
      </c>
      <c r="D63" s="63" t="s">
        <v>208</v>
      </c>
      <c r="E63" s="63" t="s">
        <v>200</v>
      </c>
      <c r="F63" s="63"/>
      <c r="G63" s="66">
        <f aca="true" t="shared" si="10" ref="G63:I65">G64</f>
        <v>0.05</v>
      </c>
      <c r="H63" s="66">
        <f t="shared" si="10"/>
        <v>0.11</v>
      </c>
      <c r="I63" s="66">
        <f t="shared" si="10"/>
        <v>0.16</v>
      </c>
    </row>
    <row r="64" spans="1:9" ht="51">
      <c r="A64" s="61">
        <v>50</v>
      </c>
      <c r="B64" s="79" t="s">
        <v>213</v>
      </c>
      <c r="C64" s="63" t="s">
        <v>77</v>
      </c>
      <c r="D64" s="63" t="s">
        <v>208</v>
      </c>
      <c r="E64" s="63" t="s">
        <v>214</v>
      </c>
      <c r="F64" s="63"/>
      <c r="G64" s="66">
        <f t="shared" si="10"/>
        <v>0.05</v>
      </c>
      <c r="H64" s="66">
        <f t="shared" si="10"/>
        <v>0.11</v>
      </c>
      <c r="I64" s="66">
        <f t="shared" si="10"/>
        <v>0.16</v>
      </c>
    </row>
    <row r="65" spans="1:9" ht="51">
      <c r="A65" s="61">
        <f t="shared" si="0"/>
        <v>51</v>
      </c>
      <c r="B65" s="79" t="s">
        <v>215</v>
      </c>
      <c r="C65" s="63" t="s">
        <v>77</v>
      </c>
      <c r="D65" s="63" t="s">
        <v>208</v>
      </c>
      <c r="E65" s="63" t="s">
        <v>216</v>
      </c>
      <c r="F65" s="63"/>
      <c r="G65" s="66">
        <f t="shared" si="10"/>
        <v>0.05</v>
      </c>
      <c r="H65" s="66">
        <f t="shared" si="10"/>
        <v>0.11</v>
      </c>
      <c r="I65" s="66">
        <f t="shared" si="10"/>
        <v>0.16</v>
      </c>
    </row>
    <row r="66" spans="1:9" ht="25.5">
      <c r="A66" s="61">
        <f t="shared" si="0"/>
        <v>52</v>
      </c>
      <c r="B66" s="65" t="s">
        <v>166</v>
      </c>
      <c r="C66" s="63" t="s">
        <v>77</v>
      </c>
      <c r="D66" s="63" t="s">
        <v>208</v>
      </c>
      <c r="E66" s="63" t="s">
        <v>216</v>
      </c>
      <c r="F66" s="63" t="s">
        <v>181</v>
      </c>
      <c r="G66" s="126">
        <v>0.05</v>
      </c>
      <c r="H66" s="126">
        <v>0.11</v>
      </c>
      <c r="I66" s="75">
        <f>G66+H66</f>
        <v>0.16</v>
      </c>
    </row>
    <row r="67" spans="1:9" s="70" customFormat="1" ht="27" customHeight="1">
      <c r="A67" s="61">
        <f t="shared" si="0"/>
        <v>53</v>
      </c>
      <c r="B67" s="76" t="s">
        <v>137</v>
      </c>
      <c r="C67" s="69" t="s">
        <v>77</v>
      </c>
      <c r="D67" s="69" t="s">
        <v>138</v>
      </c>
      <c r="E67" s="69"/>
      <c r="F67" s="69"/>
      <c r="G67" s="73">
        <f>G68+G72</f>
        <v>313.66999999999996</v>
      </c>
      <c r="H67" s="73">
        <f>H68+H72</f>
        <v>0</v>
      </c>
      <c r="I67" s="73">
        <f>I68+I72</f>
        <v>313.66999999999996</v>
      </c>
    </row>
    <row r="68" spans="1:9" ht="12.75">
      <c r="A68" s="61">
        <f aca="true" t="shared" si="11" ref="A68:A115">A67+1</f>
        <v>54</v>
      </c>
      <c r="B68" s="74" t="s">
        <v>139</v>
      </c>
      <c r="C68" s="71" t="s">
        <v>217</v>
      </c>
      <c r="D68" s="71" t="s">
        <v>218</v>
      </c>
      <c r="E68" s="71"/>
      <c r="F68" s="63"/>
      <c r="G68" s="66">
        <f aca="true" t="shared" si="12" ref="G68:I70">G69</f>
        <v>12</v>
      </c>
      <c r="H68" s="66">
        <f t="shared" si="12"/>
        <v>0</v>
      </c>
      <c r="I68" s="66">
        <f t="shared" si="12"/>
        <v>12</v>
      </c>
    </row>
    <row r="69" spans="1:9" ht="18.75" customHeight="1">
      <c r="A69" s="61">
        <f t="shared" si="11"/>
        <v>55</v>
      </c>
      <c r="B69" s="74" t="s">
        <v>219</v>
      </c>
      <c r="C69" s="71" t="s">
        <v>217</v>
      </c>
      <c r="D69" s="71" t="s">
        <v>218</v>
      </c>
      <c r="E69" s="71">
        <v>3510000</v>
      </c>
      <c r="F69" s="80"/>
      <c r="G69" s="66">
        <f t="shared" si="12"/>
        <v>12</v>
      </c>
      <c r="H69" s="66">
        <f t="shared" si="12"/>
        <v>0</v>
      </c>
      <c r="I69" s="66">
        <f t="shared" si="12"/>
        <v>12</v>
      </c>
    </row>
    <row r="70" spans="1:9" ht="25.5">
      <c r="A70" s="61">
        <f t="shared" si="11"/>
        <v>56</v>
      </c>
      <c r="B70" s="74" t="s">
        <v>220</v>
      </c>
      <c r="C70" s="71" t="s">
        <v>77</v>
      </c>
      <c r="D70" s="71" t="s">
        <v>218</v>
      </c>
      <c r="E70" s="71">
        <v>3510500</v>
      </c>
      <c r="F70" s="71"/>
      <c r="G70" s="66">
        <f t="shared" si="12"/>
        <v>12</v>
      </c>
      <c r="H70" s="66">
        <f t="shared" si="12"/>
        <v>0</v>
      </c>
      <c r="I70" s="66">
        <f t="shared" si="12"/>
        <v>12</v>
      </c>
    </row>
    <row r="71" spans="1:9" ht="25.5">
      <c r="A71" s="61">
        <f t="shared" si="11"/>
        <v>57</v>
      </c>
      <c r="B71" s="65" t="s">
        <v>166</v>
      </c>
      <c r="C71" s="63" t="s">
        <v>77</v>
      </c>
      <c r="D71" s="71" t="s">
        <v>218</v>
      </c>
      <c r="E71" s="71">
        <v>3510500</v>
      </c>
      <c r="F71" s="71">
        <v>500</v>
      </c>
      <c r="G71" s="120">
        <v>12</v>
      </c>
      <c r="H71" s="120"/>
      <c r="I71" s="75">
        <f>G71+H71</f>
        <v>12</v>
      </c>
    </row>
    <row r="72" spans="1:9" s="123" customFormat="1" ht="12.75">
      <c r="A72" s="61">
        <f t="shared" si="11"/>
        <v>58</v>
      </c>
      <c r="B72" s="65" t="s">
        <v>141</v>
      </c>
      <c r="C72" s="63" t="s">
        <v>77</v>
      </c>
      <c r="D72" s="63" t="s">
        <v>142</v>
      </c>
      <c r="E72" s="63"/>
      <c r="F72" s="63"/>
      <c r="G72" s="66">
        <f>G73+G75+G77+G79+G82+G86</f>
        <v>301.66999999999996</v>
      </c>
      <c r="H72" s="66"/>
      <c r="I72" s="66">
        <f>I73+I75+I77+I79+I82+I86</f>
        <v>301.66999999999996</v>
      </c>
    </row>
    <row r="73" spans="1:9" ht="18.75" customHeight="1">
      <c r="A73" s="61">
        <f t="shared" si="11"/>
        <v>59</v>
      </c>
      <c r="B73" s="65" t="s">
        <v>223</v>
      </c>
      <c r="C73" s="63" t="s">
        <v>77</v>
      </c>
      <c r="D73" s="63" t="s">
        <v>142</v>
      </c>
      <c r="E73" s="63">
        <v>6000100</v>
      </c>
      <c r="F73" s="63"/>
      <c r="G73" s="66">
        <f>G74</f>
        <v>192.71</v>
      </c>
      <c r="H73" s="66">
        <f>H74</f>
        <v>0</v>
      </c>
      <c r="I73" s="66">
        <f>I74</f>
        <v>192.71</v>
      </c>
    </row>
    <row r="74" spans="1:9" ht="29.25" customHeight="1">
      <c r="A74" s="61">
        <f t="shared" si="11"/>
        <v>60</v>
      </c>
      <c r="B74" s="65" t="s">
        <v>165</v>
      </c>
      <c r="C74" s="63" t="s">
        <v>77</v>
      </c>
      <c r="D74" s="63" t="s">
        <v>142</v>
      </c>
      <c r="E74" s="63">
        <v>6000100</v>
      </c>
      <c r="F74" s="63">
        <v>500</v>
      </c>
      <c r="G74" s="75">
        <v>192.71</v>
      </c>
      <c r="H74" s="75"/>
      <c r="I74" s="75">
        <f>G74+H74</f>
        <v>192.71</v>
      </c>
    </row>
    <row r="75" spans="1:9" ht="52.5" customHeight="1">
      <c r="A75" s="61">
        <f t="shared" si="11"/>
        <v>61</v>
      </c>
      <c r="B75" s="65" t="s">
        <v>224</v>
      </c>
      <c r="C75" s="63" t="s">
        <v>77</v>
      </c>
      <c r="D75" s="63" t="s">
        <v>142</v>
      </c>
      <c r="E75" s="63">
        <v>6000200</v>
      </c>
      <c r="F75" s="63"/>
      <c r="G75" s="66">
        <f>G76</f>
        <v>25</v>
      </c>
      <c r="H75" s="66">
        <f>H76</f>
        <v>0</v>
      </c>
      <c r="I75" s="66">
        <f>I76</f>
        <v>25</v>
      </c>
    </row>
    <row r="76" spans="1:9" ht="28.5" customHeight="1">
      <c r="A76" s="61">
        <f t="shared" si="11"/>
        <v>62</v>
      </c>
      <c r="B76" s="65" t="s">
        <v>165</v>
      </c>
      <c r="C76" s="63" t="s">
        <v>77</v>
      </c>
      <c r="D76" s="63" t="s">
        <v>142</v>
      </c>
      <c r="E76" s="63">
        <v>6000200</v>
      </c>
      <c r="F76" s="63">
        <v>500</v>
      </c>
      <c r="G76" s="75">
        <v>25</v>
      </c>
      <c r="H76" s="75"/>
      <c r="I76" s="75">
        <f>G76+H76</f>
        <v>25</v>
      </c>
    </row>
    <row r="77" spans="1:9" ht="21" customHeight="1">
      <c r="A77" s="61">
        <f t="shared" si="11"/>
        <v>63</v>
      </c>
      <c r="B77" s="65" t="s">
        <v>225</v>
      </c>
      <c r="C77" s="63" t="s">
        <v>77</v>
      </c>
      <c r="D77" s="63" t="s">
        <v>142</v>
      </c>
      <c r="E77" s="63">
        <v>6000400</v>
      </c>
      <c r="F77" s="63"/>
      <c r="G77" s="66">
        <f>G78</f>
        <v>3.45</v>
      </c>
      <c r="H77" s="66">
        <f>H78</f>
        <v>0</v>
      </c>
      <c r="I77" s="66">
        <f>I78</f>
        <v>3.45</v>
      </c>
    </row>
    <row r="78" spans="1:9" ht="29.25" customHeight="1">
      <c r="A78" s="61">
        <f t="shared" si="11"/>
        <v>64</v>
      </c>
      <c r="B78" s="65" t="s">
        <v>165</v>
      </c>
      <c r="C78" s="63" t="s">
        <v>77</v>
      </c>
      <c r="D78" s="63" t="s">
        <v>142</v>
      </c>
      <c r="E78" s="63">
        <v>6000400</v>
      </c>
      <c r="F78" s="63">
        <v>500</v>
      </c>
      <c r="G78" s="75">
        <v>3.45</v>
      </c>
      <c r="H78" s="75"/>
      <c r="I78" s="75">
        <f>G78+H78</f>
        <v>3.45</v>
      </c>
    </row>
    <row r="79" spans="1:9" ht="32.25" customHeight="1">
      <c r="A79" s="61">
        <f t="shared" si="11"/>
        <v>65</v>
      </c>
      <c r="B79" s="62" t="s">
        <v>226</v>
      </c>
      <c r="C79" s="63" t="s">
        <v>77</v>
      </c>
      <c r="D79" s="63" t="s">
        <v>142</v>
      </c>
      <c r="E79" s="63">
        <v>6000500</v>
      </c>
      <c r="F79" s="63"/>
      <c r="G79" s="66">
        <f>G80+G81</f>
        <v>56.48</v>
      </c>
      <c r="H79" s="66">
        <f>H80+H81</f>
        <v>0</v>
      </c>
      <c r="I79" s="66">
        <f>I80+I81</f>
        <v>56.48</v>
      </c>
    </row>
    <row r="80" spans="1:9" ht="30.75" customHeight="1">
      <c r="A80" s="61">
        <f t="shared" si="11"/>
        <v>66</v>
      </c>
      <c r="B80" s="62" t="s">
        <v>166</v>
      </c>
      <c r="C80" s="63" t="s">
        <v>77</v>
      </c>
      <c r="D80" s="63" t="s">
        <v>142</v>
      </c>
      <c r="E80" s="63">
        <v>6000500</v>
      </c>
      <c r="F80" s="63" t="s">
        <v>227</v>
      </c>
      <c r="G80" s="75">
        <v>4.3</v>
      </c>
      <c r="H80" s="75"/>
      <c r="I80" s="75">
        <f>G80+H80</f>
        <v>4.3</v>
      </c>
    </row>
    <row r="81" spans="1:9" ht="26.25" customHeight="1">
      <c r="A81" s="61">
        <f t="shared" si="11"/>
        <v>67</v>
      </c>
      <c r="B81" s="62" t="s">
        <v>228</v>
      </c>
      <c r="C81" s="63" t="s">
        <v>77</v>
      </c>
      <c r="D81" s="63" t="s">
        <v>142</v>
      </c>
      <c r="E81" s="63">
        <v>6000500</v>
      </c>
      <c r="F81" s="63" t="s">
        <v>229</v>
      </c>
      <c r="G81" s="75">
        <v>52.18</v>
      </c>
      <c r="H81" s="75"/>
      <c r="I81" s="75">
        <f>G81+H81</f>
        <v>52.18</v>
      </c>
    </row>
    <row r="82" spans="1:9" s="123" customFormat="1" ht="22.5" customHeight="1">
      <c r="A82" s="61">
        <f t="shared" si="11"/>
        <v>68</v>
      </c>
      <c r="B82" s="62" t="s">
        <v>230</v>
      </c>
      <c r="C82" s="63" t="s">
        <v>77</v>
      </c>
      <c r="D82" s="63" t="s">
        <v>142</v>
      </c>
      <c r="E82" s="63" t="s">
        <v>231</v>
      </c>
      <c r="F82" s="63"/>
      <c r="G82" s="66">
        <f aca="true" t="shared" si="13" ref="G82:I84">G83</f>
        <v>23</v>
      </c>
      <c r="H82" s="66">
        <f t="shared" si="13"/>
        <v>0</v>
      </c>
      <c r="I82" s="66">
        <f t="shared" si="13"/>
        <v>23</v>
      </c>
    </row>
    <row r="83" spans="1:9" ht="26.25" customHeight="1">
      <c r="A83" s="61">
        <f t="shared" si="11"/>
        <v>69</v>
      </c>
      <c r="B83" s="62" t="s">
        <v>232</v>
      </c>
      <c r="C83" s="63" t="s">
        <v>77</v>
      </c>
      <c r="D83" s="63" t="s">
        <v>142</v>
      </c>
      <c r="E83" s="63" t="s">
        <v>233</v>
      </c>
      <c r="F83" s="63"/>
      <c r="G83" s="66">
        <f t="shared" si="13"/>
        <v>23</v>
      </c>
      <c r="H83" s="66">
        <f t="shared" si="13"/>
        <v>0</v>
      </c>
      <c r="I83" s="66">
        <f t="shared" si="13"/>
        <v>23</v>
      </c>
    </row>
    <row r="84" spans="1:9" ht="45.75" customHeight="1">
      <c r="A84" s="61">
        <f t="shared" si="11"/>
        <v>70</v>
      </c>
      <c r="B84" s="62" t="s">
        <v>234</v>
      </c>
      <c r="C84" s="63" t="s">
        <v>77</v>
      </c>
      <c r="D84" s="63" t="s">
        <v>142</v>
      </c>
      <c r="E84" s="63" t="s">
        <v>235</v>
      </c>
      <c r="F84" s="63"/>
      <c r="G84" s="66">
        <f t="shared" si="13"/>
        <v>23</v>
      </c>
      <c r="H84" s="66">
        <f t="shared" si="13"/>
        <v>0</v>
      </c>
      <c r="I84" s="66">
        <f t="shared" si="13"/>
        <v>23</v>
      </c>
    </row>
    <row r="85" spans="1:9" ht="25.5">
      <c r="A85" s="61">
        <f t="shared" si="11"/>
        <v>71</v>
      </c>
      <c r="B85" s="62" t="s">
        <v>166</v>
      </c>
      <c r="C85" s="63" t="s">
        <v>77</v>
      </c>
      <c r="D85" s="63" t="s">
        <v>142</v>
      </c>
      <c r="E85" s="63" t="s">
        <v>235</v>
      </c>
      <c r="F85" s="63" t="s">
        <v>181</v>
      </c>
      <c r="G85" s="75">
        <v>23</v>
      </c>
      <c r="H85" s="75"/>
      <c r="I85" s="75">
        <f>G85+H85</f>
        <v>23</v>
      </c>
    </row>
    <row r="86" spans="1:9" ht="51">
      <c r="A86" s="61">
        <f t="shared" si="11"/>
        <v>72</v>
      </c>
      <c r="B86" s="62" t="s">
        <v>199</v>
      </c>
      <c r="C86" s="63" t="s">
        <v>77</v>
      </c>
      <c r="D86" s="63" t="s">
        <v>142</v>
      </c>
      <c r="E86" s="119">
        <v>9220000</v>
      </c>
      <c r="F86" s="63"/>
      <c r="G86" s="66">
        <f aca="true" t="shared" si="14" ref="G86:I88">G87</f>
        <v>1.03</v>
      </c>
      <c r="H86" s="66">
        <f t="shared" si="14"/>
        <v>0</v>
      </c>
      <c r="I86" s="66">
        <f t="shared" si="14"/>
        <v>1.03</v>
      </c>
    </row>
    <row r="87" spans="1:9" ht="81" customHeight="1">
      <c r="A87" s="61">
        <f t="shared" si="11"/>
        <v>73</v>
      </c>
      <c r="B87" s="79" t="s">
        <v>221</v>
      </c>
      <c r="C87" s="63" t="s">
        <v>77</v>
      </c>
      <c r="D87" s="63" t="s">
        <v>142</v>
      </c>
      <c r="E87" s="119">
        <v>9225100</v>
      </c>
      <c r="F87" s="63"/>
      <c r="G87" s="66">
        <f t="shared" si="14"/>
        <v>1.03</v>
      </c>
      <c r="H87" s="66">
        <f t="shared" si="14"/>
        <v>0</v>
      </c>
      <c r="I87" s="66">
        <f t="shared" si="14"/>
        <v>1.03</v>
      </c>
    </row>
    <row r="88" spans="1:9" ht="54" customHeight="1">
      <c r="A88" s="61">
        <f t="shared" si="11"/>
        <v>74</v>
      </c>
      <c r="B88" s="79" t="s">
        <v>222</v>
      </c>
      <c r="C88" s="63" t="s">
        <v>77</v>
      </c>
      <c r="D88" s="63" t="s">
        <v>142</v>
      </c>
      <c r="E88" s="119">
        <v>9225107</v>
      </c>
      <c r="F88" s="63"/>
      <c r="G88" s="66">
        <f t="shared" si="14"/>
        <v>1.03</v>
      </c>
      <c r="H88" s="66">
        <f t="shared" si="14"/>
        <v>0</v>
      </c>
      <c r="I88" s="66">
        <f t="shared" si="14"/>
        <v>1.03</v>
      </c>
    </row>
    <row r="89" spans="1:9" ht="32.25" customHeight="1">
      <c r="A89" s="61">
        <f t="shared" si="11"/>
        <v>75</v>
      </c>
      <c r="B89" s="65" t="s">
        <v>166</v>
      </c>
      <c r="C89" s="63" t="s">
        <v>77</v>
      </c>
      <c r="D89" s="63" t="s">
        <v>142</v>
      </c>
      <c r="E89" s="119">
        <v>9225107</v>
      </c>
      <c r="F89" s="63" t="s">
        <v>181</v>
      </c>
      <c r="G89" s="75">
        <v>1.03</v>
      </c>
      <c r="H89" s="75"/>
      <c r="I89" s="75">
        <f>G89+H89</f>
        <v>1.03</v>
      </c>
    </row>
    <row r="90" spans="1:9" s="70" customFormat="1" ht="16.5" customHeight="1">
      <c r="A90" s="61">
        <f t="shared" si="11"/>
        <v>76</v>
      </c>
      <c r="B90" s="81" t="s">
        <v>147</v>
      </c>
      <c r="C90" s="69" t="s">
        <v>77</v>
      </c>
      <c r="D90" s="69" t="s">
        <v>148</v>
      </c>
      <c r="E90" s="69"/>
      <c r="F90" s="69"/>
      <c r="G90" s="73">
        <f aca="true" t="shared" si="15" ref="G90:I92">G91</f>
        <v>28</v>
      </c>
      <c r="H90" s="73">
        <f t="shared" si="15"/>
        <v>0</v>
      </c>
      <c r="I90" s="73">
        <f t="shared" si="15"/>
        <v>28</v>
      </c>
    </row>
    <row r="91" spans="1:9" ht="27.75" customHeight="1">
      <c r="A91" s="61">
        <f t="shared" si="11"/>
        <v>77</v>
      </c>
      <c r="B91" s="62" t="s">
        <v>236</v>
      </c>
      <c r="C91" s="63" t="s">
        <v>77</v>
      </c>
      <c r="D91" s="63" t="s">
        <v>150</v>
      </c>
      <c r="E91" s="63"/>
      <c r="F91" s="63"/>
      <c r="G91" s="66">
        <f t="shared" si="15"/>
        <v>28</v>
      </c>
      <c r="H91" s="66">
        <f t="shared" si="15"/>
        <v>0</v>
      </c>
      <c r="I91" s="66">
        <f t="shared" si="15"/>
        <v>28</v>
      </c>
    </row>
    <row r="92" spans="1:9" ht="24.75" customHeight="1">
      <c r="A92" s="61">
        <f t="shared" si="11"/>
        <v>78</v>
      </c>
      <c r="B92" s="82" t="s">
        <v>237</v>
      </c>
      <c r="C92" s="63" t="s">
        <v>77</v>
      </c>
      <c r="D92" s="63" t="s">
        <v>150</v>
      </c>
      <c r="E92" s="63" t="s">
        <v>238</v>
      </c>
      <c r="F92" s="63"/>
      <c r="G92" s="66">
        <f t="shared" si="15"/>
        <v>28</v>
      </c>
      <c r="H92" s="66">
        <f t="shared" si="15"/>
        <v>0</v>
      </c>
      <c r="I92" s="66">
        <f t="shared" si="15"/>
        <v>28</v>
      </c>
    </row>
    <row r="93" spans="1:9" ht="39" customHeight="1">
      <c r="A93" s="61">
        <f t="shared" si="11"/>
        <v>79</v>
      </c>
      <c r="B93" s="82" t="s">
        <v>239</v>
      </c>
      <c r="C93" s="63" t="s">
        <v>77</v>
      </c>
      <c r="D93" s="63" t="s">
        <v>150</v>
      </c>
      <c r="E93" s="63" t="s">
        <v>240</v>
      </c>
      <c r="F93" s="63"/>
      <c r="G93" s="66">
        <f>G94+G96</f>
        <v>28</v>
      </c>
      <c r="H93" s="66">
        <f>H94+H96</f>
        <v>0</v>
      </c>
      <c r="I93" s="66">
        <f>I94+I96</f>
        <v>28</v>
      </c>
    </row>
    <row r="94" spans="1:9" ht="51">
      <c r="A94" s="61">
        <f t="shared" si="11"/>
        <v>80</v>
      </c>
      <c r="B94" s="82" t="s">
        <v>241</v>
      </c>
      <c r="C94" s="63" t="s">
        <v>77</v>
      </c>
      <c r="D94" s="63" t="s">
        <v>150</v>
      </c>
      <c r="E94" s="63" t="s">
        <v>242</v>
      </c>
      <c r="F94" s="63"/>
      <c r="G94" s="66">
        <f>G95</f>
        <v>25</v>
      </c>
      <c r="H94" s="66">
        <f>H95</f>
        <v>0</v>
      </c>
      <c r="I94" s="66">
        <f>I95</f>
        <v>25</v>
      </c>
    </row>
    <row r="95" spans="1:9" ht="30" customHeight="1">
      <c r="A95" s="61">
        <f t="shared" si="11"/>
        <v>81</v>
      </c>
      <c r="B95" s="65" t="s">
        <v>165</v>
      </c>
      <c r="C95" s="63" t="s">
        <v>77</v>
      </c>
      <c r="D95" s="63" t="s">
        <v>150</v>
      </c>
      <c r="E95" s="63" t="s">
        <v>242</v>
      </c>
      <c r="F95" s="63">
        <v>500</v>
      </c>
      <c r="G95" s="75">
        <v>25</v>
      </c>
      <c r="H95" s="75"/>
      <c r="I95" s="75">
        <f>G95+H95</f>
        <v>25</v>
      </c>
    </row>
    <row r="96" spans="1:9" ht="51">
      <c r="A96" s="61">
        <f t="shared" si="11"/>
        <v>82</v>
      </c>
      <c r="B96" s="82" t="s">
        <v>243</v>
      </c>
      <c r="C96" s="63" t="s">
        <v>77</v>
      </c>
      <c r="D96" s="63" t="s">
        <v>150</v>
      </c>
      <c r="E96" s="63" t="s">
        <v>244</v>
      </c>
      <c r="F96" s="63"/>
      <c r="G96" s="66">
        <f>G97</f>
        <v>3</v>
      </c>
      <c r="H96" s="66">
        <f>H97</f>
        <v>0</v>
      </c>
      <c r="I96" s="66">
        <f>I97</f>
        <v>3</v>
      </c>
    </row>
    <row r="97" spans="1:9" ht="25.5">
      <c r="A97" s="61">
        <f t="shared" si="11"/>
        <v>83</v>
      </c>
      <c r="B97" s="65" t="s">
        <v>165</v>
      </c>
      <c r="C97" s="63" t="s">
        <v>77</v>
      </c>
      <c r="D97" s="63" t="s">
        <v>150</v>
      </c>
      <c r="E97" s="63" t="s">
        <v>244</v>
      </c>
      <c r="F97" s="63">
        <v>500</v>
      </c>
      <c r="G97" s="75">
        <v>3</v>
      </c>
      <c r="H97" s="75"/>
      <c r="I97" s="75">
        <f>G97+H97</f>
        <v>3</v>
      </c>
    </row>
    <row r="98" spans="1:9" s="70" customFormat="1" ht="15" customHeight="1">
      <c r="A98" s="61">
        <f t="shared" si="11"/>
        <v>84</v>
      </c>
      <c r="B98" s="83" t="s">
        <v>151</v>
      </c>
      <c r="C98" s="69" t="s">
        <v>77</v>
      </c>
      <c r="D98" s="69" t="s">
        <v>152</v>
      </c>
      <c r="E98" s="69"/>
      <c r="F98" s="69"/>
      <c r="G98" s="73">
        <f aca="true" t="shared" si="16" ref="G98:I100">G99</f>
        <v>2</v>
      </c>
      <c r="H98" s="73">
        <f t="shared" si="16"/>
        <v>0</v>
      </c>
      <c r="I98" s="73">
        <f t="shared" si="16"/>
        <v>2</v>
      </c>
    </row>
    <row r="99" spans="1:9" ht="21" customHeight="1">
      <c r="A99" s="61">
        <f t="shared" si="11"/>
        <v>85</v>
      </c>
      <c r="B99" s="77" t="s">
        <v>245</v>
      </c>
      <c r="C99" s="63" t="s">
        <v>77</v>
      </c>
      <c r="D99" s="63" t="s">
        <v>154</v>
      </c>
      <c r="E99" s="63"/>
      <c r="F99" s="63"/>
      <c r="G99" s="66">
        <f t="shared" si="16"/>
        <v>2</v>
      </c>
      <c r="H99" s="66">
        <f t="shared" si="16"/>
        <v>0</v>
      </c>
      <c r="I99" s="66">
        <f t="shared" si="16"/>
        <v>2</v>
      </c>
    </row>
    <row r="100" spans="1:9" ht="28.5" customHeight="1">
      <c r="A100" s="61">
        <f t="shared" si="11"/>
        <v>86</v>
      </c>
      <c r="B100" s="62" t="s">
        <v>246</v>
      </c>
      <c r="C100" s="63" t="s">
        <v>77</v>
      </c>
      <c r="D100" s="63" t="s">
        <v>154</v>
      </c>
      <c r="E100" s="63" t="s">
        <v>247</v>
      </c>
      <c r="F100" s="63"/>
      <c r="G100" s="66">
        <f t="shared" si="16"/>
        <v>2</v>
      </c>
      <c r="H100" s="66">
        <f t="shared" si="16"/>
        <v>0</v>
      </c>
      <c r="I100" s="66">
        <f t="shared" si="16"/>
        <v>2</v>
      </c>
    </row>
    <row r="101" spans="1:9" ht="25.5">
      <c r="A101" s="61">
        <f t="shared" si="11"/>
        <v>87</v>
      </c>
      <c r="B101" s="65" t="s">
        <v>165</v>
      </c>
      <c r="C101" s="63" t="s">
        <v>77</v>
      </c>
      <c r="D101" s="63" t="s">
        <v>154</v>
      </c>
      <c r="E101" s="63" t="s">
        <v>247</v>
      </c>
      <c r="F101" s="63" t="s">
        <v>181</v>
      </c>
      <c r="G101" s="75">
        <v>2</v>
      </c>
      <c r="H101" s="75"/>
      <c r="I101" s="75">
        <f>G101+H101</f>
        <v>2</v>
      </c>
    </row>
    <row r="102" spans="1:9" ht="51">
      <c r="A102" s="61">
        <f t="shared" si="11"/>
        <v>88</v>
      </c>
      <c r="B102" s="81" t="s">
        <v>248</v>
      </c>
      <c r="C102" s="69"/>
      <c r="D102" s="69"/>
      <c r="E102" s="69"/>
      <c r="F102" s="69"/>
      <c r="G102" s="73">
        <f aca="true" t="shared" si="17" ref="G102:I107">G103</f>
        <v>1551.19</v>
      </c>
      <c r="H102" s="73">
        <f t="shared" si="17"/>
        <v>0</v>
      </c>
      <c r="I102" s="73">
        <f t="shared" si="17"/>
        <v>1551.19</v>
      </c>
    </row>
    <row r="103" spans="1:9" s="70" customFormat="1" ht="12.75">
      <c r="A103" s="61">
        <f t="shared" si="11"/>
        <v>89</v>
      </c>
      <c r="B103" s="81" t="s">
        <v>249</v>
      </c>
      <c r="C103" s="69" t="s">
        <v>77</v>
      </c>
      <c r="D103" s="69" t="s">
        <v>144</v>
      </c>
      <c r="E103" s="69"/>
      <c r="F103" s="69"/>
      <c r="G103" s="73">
        <f t="shared" si="17"/>
        <v>1551.19</v>
      </c>
      <c r="H103" s="73">
        <f t="shared" si="17"/>
        <v>0</v>
      </c>
      <c r="I103" s="73">
        <f t="shared" si="17"/>
        <v>1551.19</v>
      </c>
    </row>
    <row r="104" spans="1:9" ht="12.75">
      <c r="A104" s="61">
        <f t="shared" si="11"/>
        <v>90</v>
      </c>
      <c r="B104" s="79" t="s">
        <v>145</v>
      </c>
      <c r="C104" s="63" t="s">
        <v>77</v>
      </c>
      <c r="D104" s="63" t="s">
        <v>146</v>
      </c>
      <c r="E104" s="63"/>
      <c r="F104" s="63"/>
      <c r="G104" s="66">
        <f t="shared" si="17"/>
        <v>1551.19</v>
      </c>
      <c r="H104" s="66">
        <f t="shared" si="17"/>
        <v>0</v>
      </c>
      <c r="I104" s="66">
        <f t="shared" si="17"/>
        <v>1551.19</v>
      </c>
    </row>
    <row r="105" spans="1:9" ht="38.25">
      <c r="A105" s="61">
        <f t="shared" si="11"/>
        <v>91</v>
      </c>
      <c r="B105" s="84" t="s">
        <v>250</v>
      </c>
      <c r="C105" s="63" t="s">
        <v>77</v>
      </c>
      <c r="D105" s="63" t="s">
        <v>146</v>
      </c>
      <c r="E105" s="63">
        <v>4400000</v>
      </c>
      <c r="F105" s="63"/>
      <c r="G105" s="66">
        <f t="shared" si="17"/>
        <v>1551.19</v>
      </c>
      <c r="H105" s="66">
        <f t="shared" si="17"/>
        <v>0</v>
      </c>
      <c r="I105" s="66">
        <f t="shared" si="17"/>
        <v>1551.19</v>
      </c>
    </row>
    <row r="106" spans="1:9" ht="38.25">
      <c r="A106" s="61">
        <f t="shared" si="11"/>
        <v>92</v>
      </c>
      <c r="B106" s="65" t="s">
        <v>251</v>
      </c>
      <c r="C106" s="63" t="s">
        <v>77</v>
      </c>
      <c r="D106" s="63" t="s">
        <v>146</v>
      </c>
      <c r="E106" s="63" t="s">
        <v>252</v>
      </c>
      <c r="F106" s="63"/>
      <c r="G106" s="66">
        <f t="shared" si="17"/>
        <v>1551.19</v>
      </c>
      <c r="H106" s="66">
        <f t="shared" si="17"/>
        <v>0</v>
      </c>
      <c r="I106" s="66">
        <f t="shared" si="17"/>
        <v>1551.19</v>
      </c>
    </row>
    <row r="107" spans="1:9" ht="63.75">
      <c r="A107" s="61">
        <f t="shared" si="11"/>
        <v>93</v>
      </c>
      <c r="B107" s="65" t="s">
        <v>253</v>
      </c>
      <c r="C107" s="63" t="s">
        <v>77</v>
      </c>
      <c r="D107" s="63" t="s">
        <v>146</v>
      </c>
      <c r="E107" s="63" t="s">
        <v>254</v>
      </c>
      <c r="F107" s="63"/>
      <c r="G107" s="66">
        <f t="shared" si="17"/>
        <v>1551.19</v>
      </c>
      <c r="H107" s="66">
        <f t="shared" si="17"/>
        <v>0</v>
      </c>
      <c r="I107" s="66">
        <f t="shared" si="17"/>
        <v>1551.19</v>
      </c>
    </row>
    <row r="108" spans="1:9" ht="15.75" customHeight="1">
      <c r="A108" s="61">
        <f t="shared" si="11"/>
        <v>94</v>
      </c>
      <c r="B108" s="65" t="s">
        <v>255</v>
      </c>
      <c r="C108" s="63" t="s">
        <v>77</v>
      </c>
      <c r="D108" s="63" t="s">
        <v>146</v>
      </c>
      <c r="E108" s="63" t="s">
        <v>254</v>
      </c>
      <c r="F108" s="63" t="s">
        <v>256</v>
      </c>
      <c r="G108" s="75">
        <v>1551.19</v>
      </c>
      <c r="H108" s="75"/>
      <c r="I108" s="75">
        <f>G108+H108</f>
        <v>1551.19</v>
      </c>
    </row>
    <row r="109" spans="1:9" ht="51">
      <c r="A109" s="61">
        <f t="shared" si="11"/>
        <v>95</v>
      </c>
      <c r="B109" s="81" t="s">
        <v>257</v>
      </c>
      <c r="C109" s="69"/>
      <c r="D109" s="69"/>
      <c r="E109" s="69"/>
      <c r="F109" s="69"/>
      <c r="G109" s="73">
        <f aca="true" t="shared" si="18" ref="G109:I114">G110</f>
        <v>358.27</v>
      </c>
      <c r="H109" s="73">
        <f t="shared" si="18"/>
        <v>0</v>
      </c>
      <c r="I109" s="73">
        <f t="shared" si="18"/>
        <v>358.27</v>
      </c>
    </row>
    <row r="110" spans="1:9" s="70" customFormat="1" ht="12.75">
      <c r="A110" s="61">
        <f t="shared" si="11"/>
        <v>96</v>
      </c>
      <c r="B110" s="76" t="s">
        <v>249</v>
      </c>
      <c r="C110" s="69" t="s">
        <v>77</v>
      </c>
      <c r="D110" s="69" t="s">
        <v>144</v>
      </c>
      <c r="E110" s="69"/>
      <c r="F110" s="69"/>
      <c r="G110" s="73">
        <f t="shared" si="18"/>
        <v>358.27</v>
      </c>
      <c r="H110" s="73">
        <f t="shared" si="18"/>
        <v>0</v>
      </c>
      <c r="I110" s="73">
        <f t="shared" si="18"/>
        <v>358.27</v>
      </c>
    </row>
    <row r="111" spans="1:9" ht="12.75">
      <c r="A111" s="61">
        <f t="shared" si="11"/>
        <v>97</v>
      </c>
      <c r="B111" s="79" t="s">
        <v>145</v>
      </c>
      <c r="C111" s="63" t="s">
        <v>77</v>
      </c>
      <c r="D111" s="63" t="s">
        <v>146</v>
      </c>
      <c r="E111" s="63"/>
      <c r="F111" s="63"/>
      <c r="G111" s="66">
        <f t="shared" si="18"/>
        <v>358.27</v>
      </c>
      <c r="H111" s="66">
        <f t="shared" si="18"/>
        <v>0</v>
      </c>
      <c r="I111" s="66">
        <f t="shared" si="18"/>
        <v>358.27</v>
      </c>
    </row>
    <row r="112" spans="1:9" ht="12.75">
      <c r="A112" s="61">
        <f t="shared" si="11"/>
        <v>98</v>
      </c>
      <c r="B112" s="85" t="s">
        <v>258</v>
      </c>
      <c r="C112" s="63" t="s">
        <v>77</v>
      </c>
      <c r="D112" s="63" t="s">
        <v>146</v>
      </c>
      <c r="E112" s="63">
        <v>4420000</v>
      </c>
      <c r="F112" s="63"/>
      <c r="G112" s="66">
        <f t="shared" si="18"/>
        <v>358.27</v>
      </c>
      <c r="H112" s="66">
        <f t="shared" si="18"/>
        <v>0</v>
      </c>
      <c r="I112" s="66">
        <f t="shared" si="18"/>
        <v>358.27</v>
      </c>
    </row>
    <row r="113" spans="1:9" ht="25.5">
      <c r="A113" s="61">
        <f t="shared" si="11"/>
        <v>99</v>
      </c>
      <c r="B113" s="65" t="s">
        <v>259</v>
      </c>
      <c r="C113" s="63" t="s">
        <v>77</v>
      </c>
      <c r="D113" s="63" t="s">
        <v>146</v>
      </c>
      <c r="E113" s="63" t="s">
        <v>260</v>
      </c>
      <c r="F113" s="63"/>
      <c r="G113" s="66">
        <f t="shared" si="18"/>
        <v>358.27</v>
      </c>
      <c r="H113" s="66">
        <f t="shared" si="18"/>
        <v>0</v>
      </c>
      <c r="I113" s="66">
        <f t="shared" si="18"/>
        <v>358.27</v>
      </c>
    </row>
    <row r="114" spans="1:9" ht="38.25">
      <c r="A114" s="61">
        <f t="shared" si="11"/>
        <v>100</v>
      </c>
      <c r="B114" s="65" t="s">
        <v>261</v>
      </c>
      <c r="C114" s="63" t="s">
        <v>77</v>
      </c>
      <c r="D114" s="63" t="s">
        <v>146</v>
      </c>
      <c r="E114" s="63" t="s">
        <v>262</v>
      </c>
      <c r="F114" s="63"/>
      <c r="G114" s="66">
        <f t="shared" si="18"/>
        <v>358.27</v>
      </c>
      <c r="H114" s="66">
        <f t="shared" si="18"/>
        <v>0</v>
      </c>
      <c r="I114" s="66">
        <f t="shared" si="18"/>
        <v>358.27</v>
      </c>
    </row>
    <row r="115" spans="1:9" ht="12.75">
      <c r="A115" s="61">
        <f t="shared" si="11"/>
        <v>101</v>
      </c>
      <c r="B115" s="65" t="s">
        <v>255</v>
      </c>
      <c r="C115" s="63" t="s">
        <v>77</v>
      </c>
      <c r="D115" s="63" t="s">
        <v>146</v>
      </c>
      <c r="E115" s="63" t="s">
        <v>262</v>
      </c>
      <c r="F115" s="63" t="s">
        <v>256</v>
      </c>
      <c r="G115" s="75">
        <v>358.27</v>
      </c>
      <c r="H115" s="75"/>
      <c r="I115" s="75">
        <f>G115+H115</f>
        <v>358.27</v>
      </c>
    </row>
    <row r="116" spans="1:9" ht="12.75">
      <c r="A116" s="234" t="s">
        <v>155</v>
      </c>
      <c r="B116" s="234"/>
      <c r="C116" s="234"/>
      <c r="D116" s="234"/>
      <c r="E116" s="234"/>
      <c r="F116" s="234"/>
      <c r="G116" s="127">
        <f>G109+G102+G15</f>
        <v>4825.27</v>
      </c>
      <c r="H116" s="127">
        <f>H109+H102+H15</f>
        <v>231.79000000000002</v>
      </c>
      <c r="I116" s="127">
        <f>I109+I102+I15</f>
        <v>5057.0599999999995</v>
      </c>
    </row>
    <row r="117" spans="1:9" ht="12.75">
      <c r="A117" s="58"/>
      <c r="B117" s="58"/>
      <c r="C117" s="58"/>
      <c r="D117" s="58"/>
      <c r="E117" s="59"/>
      <c r="G117" s="114"/>
      <c r="H117" s="114"/>
      <c r="I117" s="114"/>
    </row>
    <row r="118" spans="1:5" ht="12.75">
      <c r="A118" s="58"/>
      <c r="B118" s="58"/>
      <c r="C118" s="58"/>
      <c r="D118" s="58"/>
      <c r="E118" s="59"/>
    </row>
    <row r="119" spans="1:5" ht="12.75">
      <c r="A119" s="58"/>
      <c r="B119" s="58"/>
      <c r="C119" s="58"/>
      <c r="D119" s="58"/>
      <c r="E119" s="59"/>
    </row>
    <row r="120" spans="1:5" ht="12.75">
      <c r="A120" s="58"/>
      <c r="B120" s="58"/>
      <c r="C120" s="58"/>
      <c r="D120" s="58"/>
      <c r="E120" s="59"/>
    </row>
    <row r="121" spans="1:5" ht="12.75">
      <c r="A121" s="58"/>
      <c r="B121" s="58"/>
      <c r="C121" s="58"/>
      <c r="D121" s="58"/>
      <c r="E121" s="59"/>
    </row>
    <row r="122" spans="1:5" ht="12.75">
      <c r="A122" s="58"/>
      <c r="B122" s="58"/>
      <c r="C122" s="58"/>
      <c r="D122" s="58"/>
      <c r="E122" s="59"/>
    </row>
    <row r="123" spans="1:5" ht="12.75">
      <c r="A123" s="58"/>
      <c r="B123" s="58"/>
      <c r="C123" s="58"/>
      <c r="D123" s="58"/>
      <c r="E123" s="59"/>
    </row>
    <row r="124" spans="1:5" ht="12.75">
      <c r="A124" s="58"/>
      <c r="B124" s="58"/>
      <c r="C124" s="58"/>
      <c r="D124" s="58"/>
      <c r="E124" s="59"/>
    </row>
    <row r="125" spans="1:5" ht="12.75">
      <c r="A125" s="58"/>
      <c r="B125" s="58"/>
      <c r="C125" s="58"/>
      <c r="D125" s="58"/>
      <c r="E125" s="59"/>
    </row>
    <row r="126" spans="1:5" ht="12.75">
      <c r="A126" s="58"/>
      <c r="B126" s="58"/>
      <c r="C126" s="58"/>
      <c r="D126" s="58"/>
      <c r="E126" s="59"/>
    </row>
    <row r="127" spans="1:5" ht="12.75">
      <c r="A127" s="58"/>
      <c r="B127" s="58"/>
      <c r="C127" s="58"/>
      <c r="D127" s="58"/>
      <c r="E127" s="59"/>
    </row>
    <row r="128" spans="1:5" ht="12.75">
      <c r="A128" s="58"/>
      <c r="B128" s="58"/>
      <c r="C128" s="58"/>
      <c r="D128" s="58"/>
      <c r="E128" s="59"/>
    </row>
    <row r="129" spans="1:5" ht="12.75">
      <c r="A129" s="58"/>
      <c r="B129" s="58"/>
      <c r="C129" s="58"/>
      <c r="D129" s="58"/>
      <c r="E129" s="59"/>
    </row>
    <row r="130" spans="1:5" ht="12.75">
      <c r="A130" s="58"/>
      <c r="B130" s="58"/>
      <c r="C130" s="58"/>
      <c r="D130" s="58"/>
      <c r="E130" s="59"/>
    </row>
    <row r="131" spans="1:5" ht="12.75">
      <c r="A131" s="58"/>
      <c r="B131" s="58"/>
      <c r="C131" s="58"/>
      <c r="D131" s="58"/>
      <c r="E131" s="59"/>
    </row>
    <row r="132" spans="1:5" ht="12.75">
      <c r="A132" s="58"/>
      <c r="B132" s="58"/>
      <c r="C132" s="58"/>
      <c r="D132" s="58"/>
      <c r="E132" s="59"/>
    </row>
    <row r="133" spans="1:5" ht="12.75">
      <c r="A133" s="58"/>
      <c r="B133" s="58"/>
      <c r="C133" s="58"/>
      <c r="D133" s="58"/>
      <c r="E133" s="59"/>
    </row>
    <row r="134" spans="1:5" ht="12.75">
      <c r="A134" s="58"/>
      <c r="B134" s="58"/>
      <c r="C134" s="58"/>
      <c r="D134" s="58"/>
      <c r="E134" s="59"/>
    </row>
    <row r="135" spans="1:5" ht="12.75">
      <c r="A135" s="58"/>
      <c r="B135" s="58"/>
      <c r="C135" s="58"/>
      <c r="D135" s="58"/>
      <c r="E135" s="59"/>
    </row>
    <row r="136" spans="1:5" ht="12.75">
      <c r="A136" s="58"/>
      <c r="B136" s="58"/>
      <c r="C136" s="58"/>
      <c r="D136" s="58"/>
      <c r="E136" s="59"/>
    </row>
    <row r="137" spans="1:5" ht="12.75">
      <c r="A137" s="58"/>
      <c r="B137" s="58"/>
      <c r="C137" s="58"/>
      <c r="D137" s="58"/>
      <c r="E137" s="59"/>
    </row>
    <row r="138" spans="1:5" ht="12.75">
      <c r="A138" s="58"/>
      <c r="B138" s="58"/>
      <c r="C138" s="58"/>
      <c r="D138" s="58"/>
      <c r="E138" s="59"/>
    </row>
    <row r="139" spans="1:5" ht="12.75">
      <c r="A139" s="58"/>
      <c r="B139" s="58"/>
      <c r="C139" s="58"/>
      <c r="D139" s="58"/>
      <c r="E139" s="59"/>
    </row>
    <row r="140" spans="1:5" ht="12.75">
      <c r="A140" s="58"/>
      <c r="B140" s="58"/>
      <c r="C140" s="58"/>
      <c r="D140" s="58"/>
      <c r="E140" s="59"/>
    </row>
    <row r="141" spans="1:5" ht="12.75">
      <c r="A141" s="58"/>
      <c r="B141" s="58"/>
      <c r="C141" s="58"/>
      <c r="D141" s="58"/>
      <c r="E141" s="59"/>
    </row>
    <row r="142" spans="1:5" ht="12.75">
      <c r="A142" s="58"/>
      <c r="B142" s="58"/>
      <c r="C142" s="58"/>
      <c r="D142" s="58"/>
      <c r="E142" s="59"/>
    </row>
    <row r="143" spans="1:5" ht="12.75">
      <c r="A143" s="58"/>
      <c r="B143" s="58"/>
      <c r="C143" s="58"/>
      <c r="D143" s="58"/>
      <c r="E143" s="59"/>
    </row>
    <row r="144" spans="1:5" ht="12.75">
      <c r="A144" s="58"/>
      <c r="B144" s="58"/>
      <c r="C144" s="58"/>
      <c r="D144" s="58"/>
      <c r="E144" s="59"/>
    </row>
    <row r="145" spans="1:5" ht="12.75">
      <c r="A145" s="58"/>
      <c r="B145" s="58"/>
      <c r="C145" s="58"/>
      <c r="D145" s="58"/>
      <c r="E145" s="59"/>
    </row>
    <row r="146" spans="1:5" ht="12.75">
      <c r="A146" s="58"/>
      <c r="B146" s="58"/>
      <c r="C146" s="58"/>
      <c r="D146" s="58"/>
      <c r="E146" s="59"/>
    </row>
    <row r="147" spans="1:5" ht="12.75">
      <c r="A147" s="58"/>
      <c r="B147" s="58"/>
      <c r="C147" s="58"/>
      <c r="D147" s="58"/>
      <c r="E147" s="59"/>
    </row>
    <row r="148" spans="1:5" ht="12.75">
      <c r="A148" s="58"/>
      <c r="B148" s="58"/>
      <c r="C148" s="58"/>
      <c r="D148" s="58"/>
      <c r="E148" s="59"/>
    </row>
    <row r="149" spans="1:5" ht="12.75">
      <c r="A149" s="58"/>
      <c r="B149" s="58"/>
      <c r="C149" s="58"/>
      <c r="D149" s="58"/>
      <c r="E149" s="59"/>
    </row>
    <row r="150" spans="1:5" ht="12.75">
      <c r="A150" s="58"/>
      <c r="B150" s="58"/>
      <c r="C150" s="58"/>
      <c r="D150" s="58"/>
      <c r="E150" s="59"/>
    </row>
    <row r="151" spans="1:5" ht="12.75">
      <c r="A151" s="58"/>
      <c r="B151" s="58"/>
      <c r="C151" s="58"/>
      <c r="D151" s="58"/>
      <c r="E151" s="59"/>
    </row>
    <row r="152" spans="1:5" ht="12.75">
      <c r="A152" s="58"/>
      <c r="B152" s="58"/>
      <c r="C152" s="58"/>
      <c r="D152" s="58"/>
      <c r="E152" s="59"/>
    </row>
    <row r="153" spans="1:5" ht="12.75">
      <c r="A153" s="58"/>
      <c r="B153" s="58"/>
      <c r="C153" s="58"/>
      <c r="D153" s="58"/>
      <c r="E153" s="59"/>
    </row>
    <row r="154" spans="1:5" ht="12.75">
      <c r="A154" s="58"/>
      <c r="B154" s="58"/>
      <c r="C154" s="58"/>
      <c r="D154" s="58"/>
      <c r="E154" s="59"/>
    </row>
    <row r="155" spans="1:5" ht="12.75">
      <c r="A155" s="58"/>
      <c r="B155" s="58"/>
      <c r="C155" s="58"/>
      <c r="D155" s="58"/>
      <c r="E155" s="59"/>
    </row>
    <row r="156" spans="1:5" ht="12.75">
      <c r="A156" s="58"/>
      <c r="B156" s="58"/>
      <c r="C156" s="58"/>
      <c r="D156" s="58"/>
      <c r="E156" s="59"/>
    </row>
    <row r="157" spans="1:5" ht="12.75">
      <c r="A157" s="58"/>
      <c r="B157" s="58"/>
      <c r="C157" s="58"/>
      <c r="D157" s="58"/>
      <c r="E157" s="59"/>
    </row>
    <row r="158" spans="1:5" ht="12.75">
      <c r="A158" s="58"/>
      <c r="B158" s="58"/>
      <c r="C158" s="58"/>
      <c r="D158" s="58"/>
      <c r="E158" s="59"/>
    </row>
    <row r="159" spans="1:5" ht="12.75">
      <c r="A159" s="58"/>
      <c r="B159" s="58"/>
      <c r="C159" s="58"/>
      <c r="D159" s="58"/>
      <c r="E159" s="59"/>
    </row>
    <row r="160" spans="1:5" ht="12.75">
      <c r="A160" s="58"/>
      <c r="B160" s="58"/>
      <c r="C160" s="58"/>
      <c r="D160" s="58"/>
      <c r="E160" s="59"/>
    </row>
    <row r="161" spans="1:5" ht="12.75">
      <c r="A161" s="58"/>
      <c r="B161" s="58"/>
      <c r="C161" s="58"/>
      <c r="D161" s="58"/>
      <c r="E161" s="59"/>
    </row>
    <row r="162" spans="1:5" ht="12.75">
      <c r="A162" s="58"/>
      <c r="B162" s="58"/>
      <c r="C162" s="58"/>
      <c r="D162" s="58"/>
      <c r="E162" s="59"/>
    </row>
    <row r="163" spans="1:5" ht="12.75">
      <c r="A163" s="58"/>
      <c r="B163" s="58"/>
      <c r="C163" s="58"/>
      <c r="D163" s="58"/>
      <c r="E163" s="59"/>
    </row>
    <row r="164" spans="1:5" ht="12.75">
      <c r="A164" s="58"/>
      <c r="B164" s="58"/>
      <c r="C164" s="58"/>
      <c r="D164" s="58"/>
      <c r="E164" s="59"/>
    </row>
    <row r="165" spans="1:5" ht="12.75">
      <c r="A165" s="58"/>
      <c r="B165" s="58"/>
      <c r="C165" s="58"/>
      <c r="D165" s="58"/>
      <c r="E165" s="59"/>
    </row>
    <row r="166" spans="1:5" ht="12.75">
      <c r="A166" s="58"/>
      <c r="B166" s="58"/>
      <c r="C166" s="58"/>
      <c r="D166" s="58"/>
      <c r="E166" s="59"/>
    </row>
    <row r="167" spans="1:5" ht="12.75">
      <c r="A167" s="58"/>
      <c r="B167" s="58"/>
      <c r="C167" s="58"/>
      <c r="D167" s="58"/>
      <c r="E167" s="59"/>
    </row>
    <row r="168" spans="1:5" ht="12.75">
      <c r="A168" s="58"/>
      <c r="B168" s="58"/>
      <c r="C168" s="58"/>
      <c r="D168" s="58"/>
      <c r="E168" s="59"/>
    </row>
    <row r="169" spans="1:5" ht="12.75">
      <c r="A169" s="58"/>
      <c r="B169" s="58"/>
      <c r="C169" s="58"/>
      <c r="D169" s="58"/>
      <c r="E169" s="59"/>
    </row>
    <row r="170" spans="1:5" ht="12.75">
      <c r="A170" s="58"/>
      <c r="B170" s="58"/>
      <c r="C170" s="58"/>
      <c r="D170" s="58"/>
      <c r="E170" s="59"/>
    </row>
    <row r="171" spans="1:5" ht="12.75">
      <c r="A171" s="58"/>
      <c r="B171" s="58"/>
      <c r="C171" s="58"/>
      <c r="D171" s="58"/>
      <c r="E171" s="59"/>
    </row>
    <row r="172" spans="1:5" ht="12.75">
      <c r="A172" s="58"/>
      <c r="B172" s="58"/>
      <c r="C172" s="58"/>
      <c r="D172" s="58"/>
      <c r="E172" s="59"/>
    </row>
    <row r="173" spans="1:5" ht="12.75">
      <c r="A173" s="58"/>
      <c r="B173" s="58"/>
      <c r="C173" s="58"/>
      <c r="D173" s="58"/>
      <c r="E173" s="59"/>
    </row>
    <row r="174" spans="1:5" ht="12.75">
      <c r="A174" s="58"/>
      <c r="B174" s="58"/>
      <c r="C174" s="58"/>
      <c r="D174" s="58"/>
      <c r="E174" s="59"/>
    </row>
    <row r="175" spans="1:5" ht="12.75">
      <c r="A175" s="58"/>
      <c r="B175" s="58"/>
      <c r="C175" s="58"/>
      <c r="D175" s="58"/>
      <c r="E175" s="59"/>
    </row>
    <row r="176" spans="1:5" ht="12.75">
      <c r="A176" s="58"/>
      <c r="B176" s="58"/>
      <c r="C176" s="58"/>
      <c r="D176" s="58"/>
      <c r="E176" s="59"/>
    </row>
    <row r="177" spans="1:5" ht="12.75">
      <c r="A177" s="58"/>
      <c r="B177" s="58"/>
      <c r="C177" s="58"/>
      <c r="D177" s="58"/>
      <c r="E177" s="59"/>
    </row>
    <row r="178" spans="1:5" ht="12.75">
      <c r="A178" s="58"/>
      <c r="B178" s="58"/>
      <c r="C178" s="58"/>
      <c r="D178" s="58"/>
      <c r="E178" s="59"/>
    </row>
    <row r="179" spans="1:5" ht="12.75">
      <c r="A179" s="58"/>
      <c r="B179" s="58"/>
      <c r="C179" s="58"/>
      <c r="D179" s="58"/>
      <c r="E179" s="59"/>
    </row>
    <row r="180" spans="1:5" ht="12.75">
      <c r="A180" s="58"/>
      <c r="B180" s="58"/>
      <c r="C180" s="58"/>
      <c r="D180" s="58"/>
      <c r="E180" s="59"/>
    </row>
    <row r="181" spans="1:5" ht="12.75">
      <c r="A181" s="58"/>
      <c r="B181" s="58"/>
      <c r="C181" s="58"/>
      <c r="D181" s="58"/>
      <c r="E181" s="59"/>
    </row>
    <row r="182" spans="1:5" ht="12.75">
      <c r="A182" s="58"/>
      <c r="B182" s="58"/>
      <c r="C182" s="58"/>
      <c r="D182" s="58"/>
      <c r="E182" s="59"/>
    </row>
    <row r="183" spans="1:5" ht="12.75">
      <c r="A183" s="58"/>
      <c r="B183" s="58"/>
      <c r="C183" s="58"/>
      <c r="D183" s="58"/>
      <c r="E183" s="59"/>
    </row>
    <row r="184" spans="1:5" ht="12.75">
      <c r="A184" s="58"/>
      <c r="B184" s="58"/>
      <c r="C184" s="58"/>
      <c r="D184" s="58"/>
      <c r="E184" s="59"/>
    </row>
    <row r="185" spans="1:5" ht="12.75">
      <c r="A185" s="58"/>
      <c r="B185" s="58"/>
      <c r="C185" s="58"/>
      <c r="D185" s="58"/>
      <c r="E185" s="59"/>
    </row>
    <row r="186" spans="1:5" ht="12.75">
      <c r="A186" s="58"/>
      <c r="B186" s="58"/>
      <c r="C186" s="58"/>
      <c r="D186" s="58"/>
      <c r="E186" s="59"/>
    </row>
    <row r="187" spans="1:5" ht="12.75">
      <c r="A187" s="58"/>
      <c r="B187" s="58"/>
      <c r="C187" s="58"/>
      <c r="D187" s="58"/>
      <c r="E187" s="59"/>
    </row>
    <row r="188" spans="1:5" ht="12.75">
      <c r="A188" s="58"/>
      <c r="B188" s="58"/>
      <c r="C188" s="58"/>
      <c r="D188" s="58"/>
      <c r="E188" s="59"/>
    </row>
    <row r="189" spans="1:5" ht="12.75">
      <c r="A189" s="58"/>
      <c r="B189" s="58"/>
      <c r="C189" s="58"/>
      <c r="D189" s="58"/>
      <c r="E189" s="59"/>
    </row>
    <row r="190" spans="1:5" ht="12.75">
      <c r="A190" s="58"/>
      <c r="B190" s="58"/>
      <c r="C190" s="58"/>
      <c r="D190" s="58"/>
      <c r="E190" s="59"/>
    </row>
    <row r="191" spans="1:5" ht="12.75">
      <c r="A191" s="58"/>
      <c r="B191" s="58"/>
      <c r="C191" s="58"/>
      <c r="D191" s="58"/>
      <c r="E191" s="59"/>
    </row>
    <row r="192" spans="1:5" ht="12.75">
      <c r="A192" s="58"/>
      <c r="B192" s="58"/>
      <c r="C192" s="58"/>
      <c r="D192" s="58"/>
      <c r="E192" s="59"/>
    </row>
    <row r="193" spans="1:5" ht="12.75">
      <c r="A193" s="58"/>
      <c r="B193" s="58"/>
      <c r="C193" s="58"/>
      <c r="D193" s="58"/>
      <c r="E193" s="59"/>
    </row>
    <row r="194" spans="1:5" ht="12.75">
      <c r="A194" s="58"/>
      <c r="B194" s="58"/>
      <c r="C194" s="58"/>
      <c r="D194" s="58"/>
      <c r="E194" s="59"/>
    </row>
    <row r="195" spans="1:5" ht="12.75">
      <c r="A195" s="58"/>
      <c r="B195" s="58"/>
      <c r="C195" s="58"/>
      <c r="D195" s="58"/>
      <c r="E195" s="59"/>
    </row>
    <row r="196" spans="1:5" ht="12.75">
      <c r="A196" s="58"/>
      <c r="B196" s="58"/>
      <c r="C196" s="58"/>
      <c r="D196" s="58"/>
      <c r="E196" s="59"/>
    </row>
  </sheetData>
  <sheetProtection/>
  <mergeCells count="19">
    <mergeCell ref="E8:I8"/>
    <mergeCell ref="E9:I9"/>
    <mergeCell ref="I13:I14"/>
    <mergeCell ref="A116:F116"/>
    <mergeCell ref="A11:G11"/>
    <mergeCell ref="A13:A14"/>
    <mergeCell ref="B13:B14"/>
    <mergeCell ref="C13:C14"/>
    <mergeCell ref="D13:D14"/>
    <mergeCell ref="E1:I1"/>
    <mergeCell ref="E2:I2"/>
    <mergeCell ref="E3:I3"/>
    <mergeCell ref="E4:I4"/>
    <mergeCell ref="E6:I6"/>
    <mergeCell ref="E13:E14"/>
    <mergeCell ref="F13:F14"/>
    <mergeCell ref="G13:G14"/>
    <mergeCell ref="H13:H14"/>
    <mergeCell ref="E7:I7"/>
  </mergeCells>
  <conditionalFormatting sqref="G118:I65536 G10:I13 G72:I116 G15:H70 I15:I71">
    <cfRule type="cellIs" priority="1" dxfId="1" operator="equal" stopIfTrue="1">
      <formula>0</formula>
    </cfRule>
  </conditionalFormatting>
  <printOptions/>
  <pageMargins left="1.141732283464567" right="0.15" top="0.3937007874015748" bottom="0.3" header="0" footer="0"/>
  <pageSetup horizontalDpi="600" verticalDpi="600" orientation="portrait" paperSize="9" scale="99" r:id="rId1"/>
  <rowBreaks count="4" manualBreakCount="4">
    <brk id="28" max="255" man="1"/>
    <brk id="54" max="8" man="1"/>
    <brk id="81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tabSelected="1" view="pageBreakPreview" zoomScaleSheetLayoutView="100" zoomScalePageLayoutView="0" workbookViewId="0" topLeftCell="A2">
      <selection activeCell="H20" sqref="H20"/>
    </sheetView>
  </sheetViews>
  <sheetFormatPr defaultColWidth="9.00390625" defaultRowHeight="12.75"/>
  <cols>
    <col min="1" max="1" width="5.625" style="86" customWidth="1"/>
    <col min="2" max="2" width="52.75390625" style="86" customWidth="1"/>
    <col min="3" max="3" width="7.75390625" style="86" customWidth="1"/>
    <col min="4" max="4" width="15.25390625" style="86" customWidth="1"/>
    <col min="5" max="5" width="8.375" style="86" customWidth="1"/>
    <col min="6" max="6" width="12.625" style="86" customWidth="1"/>
    <col min="7" max="7" width="6.75390625" style="86" customWidth="1"/>
    <col min="8" max="8" width="6.375" style="86" customWidth="1"/>
    <col min="9" max="9" width="6.75390625" style="86" customWidth="1"/>
    <col min="10" max="10" width="6.25390625" style="86" customWidth="1"/>
    <col min="11" max="16384" width="9.125" style="86" customWidth="1"/>
  </cols>
  <sheetData>
    <row r="1" ht="15" hidden="1"/>
    <row r="2" spans="6:10" ht="15">
      <c r="F2" s="115"/>
      <c r="G2" s="115"/>
      <c r="H2" s="235" t="s">
        <v>28</v>
      </c>
      <c r="I2" s="235"/>
      <c r="J2" s="235"/>
    </row>
    <row r="3" spans="6:10" ht="15">
      <c r="F3" s="210" t="s">
        <v>297</v>
      </c>
      <c r="G3" s="210"/>
      <c r="H3" s="210"/>
      <c r="I3" s="210"/>
      <c r="J3" s="210"/>
    </row>
    <row r="4" spans="6:10" ht="15">
      <c r="F4" s="210" t="s">
        <v>296</v>
      </c>
      <c r="G4" s="210"/>
      <c r="H4" s="210"/>
      <c r="I4" s="210"/>
      <c r="J4" s="210"/>
    </row>
    <row r="5" spans="6:10" ht="15">
      <c r="F5" s="4"/>
      <c r="G5" s="4"/>
      <c r="H5" s="4"/>
      <c r="I5" s="4"/>
      <c r="J5" s="4" t="s">
        <v>326</v>
      </c>
    </row>
    <row r="6" spans="6:10" ht="15">
      <c r="F6" s="4"/>
      <c r="G6" s="4"/>
      <c r="H6" s="4"/>
      <c r="I6" s="4"/>
      <c r="J6" s="4"/>
    </row>
    <row r="7" spans="6:10" s="87" customFormat="1" ht="12.75">
      <c r="F7" s="115"/>
      <c r="G7" s="115"/>
      <c r="H7" s="235" t="s">
        <v>263</v>
      </c>
      <c r="I7" s="235"/>
      <c r="J7" s="235"/>
    </row>
    <row r="8" spans="6:10" s="87" customFormat="1" ht="15.75" customHeight="1">
      <c r="F8" s="210" t="s">
        <v>297</v>
      </c>
      <c r="G8" s="210"/>
      <c r="H8" s="210"/>
      <c r="I8" s="210"/>
      <c r="J8" s="210"/>
    </row>
    <row r="9" spans="6:10" s="87" customFormat="1" ht="15.75" customHeight="1">
      <c r="F9" s="210" t="s">
        <v>296</v>
      </c>
      <c r="G9" s="210"/>
      <c r="H9" s="210"/>
      <c r="I9" s="210"/>
      <c r="J9" s="210"/>
    </row>
    <row r="10" spans="6:10" s="87" customFormat="1" ht="15.75" customHeight="1">
      <c r="F10" s="4"/>
      <c r="G10" s="4"/>
      <c r="H10" s="4"/>
      <c r="I10" s="4"/>
      <c r="J10" s="4" t="s">
        <v>292</v>
      </c>
    </row>
    <row r="11" spans="2:10" ht="19.5" customHeight="1">
      <c r="B11" s="224" t="s">
        <v>300</v>
      </c>
      <c r="C11" s="224"/>
      <c r="D11" s="224"/>
      <c r="E11" s="224"/>
      <c r="F11" s="224"/>
      <c r="G11" s="224"/>
      <c r="H11" s="224"/>
      <c r="I11" s="224"/>
      <c r="J11" s="224"/>
    </row>
    <row r="12" spans="2:10" ht="14.25" customHeight="1">
      <c r="B12" s="224"/>
      <c r="C12" s="224"/>
      <c r="D12" s="224"/>
      <c r="E12" s="224"/>
      <c r="F12" s="224"/>
      <c r="G12" s="224"/>
      <c r="H12" s="224"/>
      <c r="I12" s="224"/>
      <c r="J12" s="224"/>
    </row>
    <row r="13" ht="12" customHeight="1"/>
    <row r="14" ht="15" hidden="1"/>
    <row r="15" ht="15" hidden="1"/>
    <row r="16" spans="1:12" s="87" customFormat="1" ht="76.5" customHeight="1">
      <c r="A16" s="88" t="s">
        <v>264</v>
      </c>
      <c r="B16" s="88" t="s">
        <v>265</v>
      </c>
      <c r="C16" s="88" t="s">
        <v>266</v>
      </c>
      <c r="D16" s="88" t="s">
        <v>267</v>
      </c>
      <c r="E16" s="88" t="s">
        <v>268</v>
      </c>
      <c r="F16" s="88" t="s">
        <v>158</v>
      </c>
      <c r="G16" s="88" t="s">
        <v>269</v>
      </c>
      <c r="H16" s="88" t="s">
        <v>270</v>
      </c>
      <c r="I16" s="106" t="s">
        <v>271</v>
      </c>
      <c r="J16" s="88" t="s">
        <v>272</v>
      </c>
      <c r="K16" s="111"/>
      <c r="L16" s="111"/>
    </row>
    <row r="17" spans="1:12" s="90" customFormat="1" ht="11.25">
      <c r="A17" s="89">
        <v>1</v>
      </c>
      <c r="B17" s="89">
        <v>2</v>
      </c>
      <c r="C17" s="89">
        <v>3</v>
      </c>
      <c r="D17" s="89">
        <v>4</v>
      </c>
      <c r="E17" s="89">
        <v>5</v>
      </c>
      <c r="F17" s="89">
        <v>6</v>
      </c>
      <c r="G17" s="89">
        <v>7</v>
      </c>
      <c r="H17" s="89">
        <v>8</v>
      </c>
      <c r="I17" s="107">
        <v>9</v>
      </c>
      <c r="J17" s="89">
        <v>10</v>
      </c>
      <c r="K17" s="112"/>
      <c r="L17" s="112"/>
    </row>
    <row r="18" spans="1:12" ht="68.25" customHeight="1">
      <c r="A18" s="91">
        <v>1</v>
      </c>
      <c r="B18" s="92" t="s">
        <v>273</v>
      </c>
      <c r="C18" s="93" t="s">
        <v>274</v>
      </c>
      <c r="D18" s="94" t="s">
        <v>275</v>
      </c>
      <c r="E18" s="95" t="s">
        <v>276</v>
      </c>
      <c r="F18" s="95" t="s">
        <v>294</v>
      </c>
      <c r="G18" s="95" t="s">
        <v>181</v>
      </c>
      <c r="H18" s="96">
        <v>2.5</v>
      </c>
      <c r="I18" s="108"/>
      <c r="J18" s="97"/>
      <c r="K18" s="113"/>
      <c r="L18" s="113"/>
    </row>
    <row r="19" spans="1:12" ht="48" customHeight="1">
      <c r="A19" s="91">
        <f>A18+1</f>
        <v>2</v>
      </c>
      <c r="B19" s="98" t="s">
        <v>282</v>
      </c>
      <c r="C19" s="101" t="s">
        <v>283</v>
      </c>
      <c r="D19" s="94" t="s">
        <v>275</v>
      </c>
      <c r="E19" s="95" t="s">
        <v>284</v>
      </c>
      <c r="F19" s="95" t="s">
        <v>285</v>
      </c>
      <c r="G19" s="95" t="s">
        <v>181</v>
      </c>
      <c r="H19" s="96">
        <v>0.16</v>
      </c>
      <c r="I19" s="108">
        <v>0.052</v>
      </c>
      <c r="J19" s="97">
        <v>0.05</v>
      </c>
      <c r="K19" s="113"/>
      <c r="L19" s="113"/>
    </row>
    <row r="20" spans="1:12" ht="65.25" customHeight="1">
      <c r="A20" s="91">
        <f>A18+1</f>
        <v>2</v>
      </c>
      <c r="B20" s="98" t="s">
        <v>277</v>
      </c>
      <c r="C20" s="99">
        <v>0.01</v>
      </c>
      <c r="D20" s="94" t="s">
        <v>275</v>
      </c>
      <c r="E20" s="95" t="s">
        <v>278</v>
      </c>
      <c r="F20" s="95" t="s">
        <v>293</v>
      </c>
      <c r="G20" s="95" t="s">
        <v>181</v>
      </c>
      <c r="H20" s="96">
        <v>1.03</v>
      </c>
      <c r="I20" s="108"/>
      <c r="J20" s="97"/>
      <c r="K20" s="113"/>
      <c r="L20" s="113"/>
    </row>
    <row r="21" spans="1:12" ht="51" customHeight="1">
      <c r="A21" s="91">
        <f>A20+1</f>
        <v>3</v>
      </c>
      <c r="B21" s="100" t="s">
        <v>279</v>
      </c>
      <c r="C21" s="101" t="s">
        <v>280</v>
      </c>
      <c r="D21" s="94" t="s">
        <v>275</v>
      </c>
      <c r="E21" s="95" t="s">
        <v>281</v>
      </c>
      <c r="F21" s="105" t="s">
        <v>295</v>
      </c>
      <c r="G21" s="95" t="s">
        <v>181</v>
      </c>
      <c r="H21" s="96">
        <v>3</v>
      </c>
      <c r="I21" s="109">
        <v>3</v>
      </c>
      <c r="J21" s="102">
        <v>3</v>
      </c>
      <c r="K21" s="113"/>
      <c r="L21" s="113"/>
    </row>
    <row r="22" spans="1:12" ht="48" customHeight="1" hidden="1">
      <c r="A22" s="91"/>
      <c r="B22" s="98"/>
      <c r="C22" s="101"/>
      <c r="D22" s="94"/>
      <c r="E22" s="95"/>
      <c r="F22" s="95"/>
      <c r="G22" s="95"/>
      <c r="H22" s="96"/>
      <c r="I22" s="108"/>
      <c r="J22" s="97"/>
      <c r="K22" s="113"/>
      <c r="L22" s="113"/>
    </row>
    <row r="23" spans="1:12" ht="18.75">
      <c r="A23" s="91"/>
      <c r="B23" s="236" t="s">
        <v>286</v>
      </c>
      <c r="C23" s="237"/>
      <c r="D23" s="237"/>
      <c r="E23" s="237"/>
      <c r="F23" s="237"/>
      <c r="G23" s="238"/>
      <c r="H23" s="103">
        <f>SUM(H18:H22)</f>
        <v>6.69</v>
      </c>
      <c r="I23" s="110">
        <f>SUM(I18:I22)</f>
        <v>3.052</v>
      </c>
      <c r="J23" s="103">
        <f>SUM(J18:J22)</f>
        <v>3.05</v>
      </c>
      <c r="K23" s="113"/>
      <c r="L23" s="113"/>
    </row>
    <row r="26" ht="15">
      <c r="H26" s="104"/>
    </row>
  </sheetData>
  <sheetProtection/>
  <mergeCells count="8">
    <mergeCell ref="H2:J2"/>
    <mergeCell ref="F3:J3"/>
    <mergeCell ref="F4:J4"/>
    <mergeCell ref="H7:J7"/>
    <mergeCell ref="F8:J8"/>
    <mergeCell ref="B23:G23"/>
    <mergeCell ref="B11:J12"/>
    <mergeCell ref="F9:J9"/>
  </mergeCells>
  <printOptions/>
  <pageMargins left="0.75" right="0.15" top="0.4" bottom="0.22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2013-02-19T02:53:53Z</cp:lastPrinted>
  <dcterms:created xsi:type="dcterms:W3CDTF">2009-12-22T09:13:20Z</dcterms:created>
  <dcterms:modified xsi:type="dcterms:W3CDTF">2013-02-28T07:20:59Z</dcterms:modified>
  <cp:category/>
  <cp:version/>
  <cp:contentType/>
  <cp:contentStatus/>
</cp:coreProperties>
</file>