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9" activeTab="0"/>
  </bookViews>
  <sheets>
    <sheet name="Исполнение " sheetId="1" r:id="rId1"/>
  </sheets>
  <definedNames>
    <definedName name="_xlnm.Print_Titles" localSheetId="0">'Исполнение '!$A:$A</definedName>
    <definedName name="_xlnm.Print_Area" localSheetId="0">'Исполнение '!$A$1:$AJ$42</definedName>
  </definedNames>
  <calcPr fullCalcOnLoad="1"/>
</workbook>
</file>

<file path=xl/sharedStrings.xml><?xml version="1.0" encoding="utf-8"?>
<sst xmlns="http://schemas.openxmlformats.org/spreadsheetml/2006/main" count="81" uniqueCount="59">
  <si>
    <t>Военкомат</t>
  </si>
  <si>
    <t>Глава</t>
  </si>
  <si>
    <t>ВСЕГО</t>
  </si>
  <si>
    <t>ГО ЧС</t>
  </si>
  <si>
    <t>Административная</t>
  </si>
  <si>
    <t>аккорицидная</t>
  </si>
  <si>
    <t>Передаваемые полномочия</t>
  </si>
  <si>
    <t xml:space="preserve">01 04 </t>
  </si>
  <si>
    <t>хоз. Расх</t>
  </si>
  <si>
    <t>муниц</t>
  </si>
  <si>
    <t>ЕТС</t>
  </si>
  <si>
    <t>Резервный фонд</t>
  </si>
  <si>
    <t>Дороги Красноярья</t>
  </si>
  <si>
    <t>05 02 3510500</t>
  </si>
  <si>
    <t>Подстанция</t>
  </si>
  <si>
    <t>Уличное освещение</t>
  </si>
  <si>
    <t>кладбище</t>
  </si>
  <si>
    <t>ВСЕГО (3+4+5)</t>
  </si>
  <si>
    <r>
      <t>Благоустр</t>
    </r>
    <r>
      <rPr>
        <b/>
        <sz val="6"/>
        <rFont val="Arial"/>
        <family val="2"/>
      </rPr>
      <t>(14+15+16+17+18+19+20)</t>
    </r>
  </si>
  <si>
    <t>08 01</t>
  </si>
  <si>
    <t xml:space="preserve">Дороги </t>
  </si>
  <si>
    <t>админ+СДК</t>
  </si>
  <si>
    <t>Отклонение от плана</t>
  </si>
  <si>
    <t>СДК</t>
  </si>
  <si>
    <t>"Лучшая усадьба"</t>
  </si>
  <si>
    <t>благоустройство (вырезка тополей)</t>
  </si>
  <si>
    <t>Содержание памятника "Солдату"</t>
  </si>
  <si>
    <t>01 02 7618021</t>
  </si>
  <si>
    <t>01 04 7618021</t>
  </si>
  <si>
    <t>01 04 7618027</t>
  </si>
  <si>
    <t>01 04 7618029</t>
  </si>
  <si>
    <t>01 04 7617514</t>
  </si>
  <si>
    <t>01 11 7618112</t>
  </si>
  <si>
    <t>02 03 7615118</t>
  </si>
  <si>
    <t>03 10 4938348</t>
  </si>
  <si>
    <t>04 09 4</t>
  </si>
  <si>
    <t>04 09 4928342</t>
  </si>
  <si>
    <r>
      <t>04 09 492</t>
    </r>
    <r>
      <rPr>
        <i/>
        <sz val="10"/>
        <rFont val="Arial"/>
        <family val="2"/>
      </rPr>
      <t>7(9)</t>
    </r>
    <r>
      <rPr>
        <b/>
        <i/>
        <sz val="10"/>
        <rFont val="Arial"/>
        <family val="2"/>
      </rPr>
      <t>508</t>
    </r>
  </si>
  <si>
    <t>05 03 4918340</t>
  </si>
  <si>
    <r>
      <t>09 09 493</t>
    </r>
    <r>
      <rPr>
        <i/>
        <sz val="10"/>
        <rFont val="Arial"/>
        <family val="2"/>
      </rPr>
      <t>7(9)</t>
    </r>
    <r>
      <rPr>
        <b/>
        <i/>
        <sz val="10"/>
        <rFont val="Arial"/>
        <family val="2"/>
      </rPr>
      <t>555</t>
    </r>
  </si>
  <si>
    <t>08 01 5098061</t>
  </si>
  <si>
    <t>08 01 5021021</t>
  </si>
  <si>
    <r>
      <t xml:space="preserve">СДК </t>
    </r>
    <r>
      <rPr>
        <sz val="8"/>
        <rFont val="Arial"/>
        <family val="2"/>
      </rPr>
      <t>(целевые)</t>
    </r>
  </si>
  <si>
    <t xml:space="preserve">ПЛАН  </t>
  </si>
  <si>
    <t>отклон</t>
  </si>
  <si>
    <t>исполн</t>
  </si>
  <si>
    <t>Доля в общем бюджете</t>
  </si>
  <si>
    <t>05 03 4918493</t>
  </si>
  <si>
    <t>ТБО</t>
  </si>
  <si>
    <t>админ. Собств</t>
  </si>
  <si>
    <t>хоккейная коробка</t>
  </si>
  <si>
    <r>
      <t xml:space="preserve">СДК </t>
    </r>
    <r>
      <rPr>
        <sz val="8"/>
        <rFont val="Arial"/>
        <family val="2"/>
      </rPr>
      <t>(иные цели)</t>
    </r>
  </si>
  <si>
    <t>08 01 4937423</t>
  </si>
  <si>
    <t>01 04 4937423</t>
  </si>
  <si>
    <t>энергообследование</t>
  </si>
  <si>
    <t>"Стелла"</t>
  </si>
  <si>
    <t>административ+ВУС+дороги+ акарицидка</t>
  </si>
  <si>
    <r>
      <t>10 09 493</t>
    </r>
    <r>
      <rPr>
        <i/>
        <sz val="10"/>
        <rFont val="Arial"/>
        <family val="2"/>
      </rPr>
      <t>7(9)</t>
    </r>
    <r>
      <rPr>
        <b/>
        <i/>
        <sz val="10"/>
        <rFont val="Arial"/>
        <family val="2"/>
      </rPr>
      <t>555</t>
    </r>
  </si>
  <si>
    <t>Исполнение   год  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</si>
</sst>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_р_."/>
    <numFmt numFmtId="174" formatCode="#,##0.0_р_."/>
    <numFmt numFmtId="175" formatCode="#,##0.00_р_."/>
    <numFmt numFmtId="176" formatCode="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b/>
      <sz val="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4" fillId="4" borderId="12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wrapText="1"/>
    </xf>
    <xf numFmtId="4" fontId="7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6" fillId="24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" fontId="0" fillId="0" borderId="21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3" fillId="0" borderId="19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" fontId="0" fillId="24" borderId="27" xfId="0" applyNumberFormat="1" applyFill="1" applyBorder="1" applyAlignment="1">
      <alignment/>
    </xf>
    <xf numFmtId="4" fontId="0" fillId="24" borderId="28" xfId="0" applyNumberFormat="1" applyFill="1" applyBorder="1" applyAlignment="1">
      <alignment/>
    </xf>
    <xf numFmtId="4" fontId="0" fillId="24" borderId="29" xfId="0" applyNumberFormat="1" applyFill="1" applyBorder="1" applyAlignment="1">
      <alignment/>
    </xf>
    <xf numFmtId="4" fontId="6" fillId="24" borderId="3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23" xfId="0" applyNumberFormat="1" applyFont="1" applyBorder="1" applyAlignment="1">
      <alignment/>
    </xf>
    <xf numFmtId="4" fontId="4" fillId="4" borderId="32" xfId="0" applyNumberFormat="1" applyFont="1" applyFill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3" fontId="9" fillId="0" borderId="30" xfId="0" applyNumberFormat="1" applyFont="1" applyBorder="1" applyAlignment="1">
      <alignment horizontal="center" wrapText="1"/>
    </xf>
    <xf numFmtId="3" fontId="9" fillId="24" borderId="30" xfId="0" applyNumberFormat="1" applyFont="1" applyFill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3" fillId="24" borderId="19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3" fontId="9" fillId="24" borderId="30" xfId="0" applyNumberFormat="1" applyFont="1" applyFill="1" applyBorder="1" applyAlignment="1">
      <alignment horizontal="center" wrapText="1"/>
    </xf>
    <xf numFmtId="4" fontId="0" fillId="24" borderId="23" xfId="0" applyNumberFormat="1" applyFill="1" applyBorder="1" applyAlignment="1">
      <alignment/>
    </xf>
    <xf numFmtId="4" fontId="0" fillId="24" borderId="35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3" fontId="9" fillId="0" borderId="33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24" borderId="22" xfId="0" applyNumberFormat="1" applyFill="1" applyBorder="1" applyAlignment="1">
      <alignment/>
    </xf>
    <xf numFmtId="3" fontId="9" fillId="0" borderId="32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6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3" fontId="9" fillId="24" borderId="33" xfId="0" applyNumberFormat="1" applyFont="1" applyFill="1" applyBorder="1" applyAlignment="1">
      <alignment horizontal="center" wrapText="1"/>
    </xf>
    <xf numFmtId="4" fontId="0" fillId="24" borderId="17" xfId="0" applyNumberFormat="1" applyFill="1" applyBorder="1" applyAlignment="1">
      <alignment/>
    </xf>
    <xf numFmtId="4" fontId="0" fillId="24" borderId="14" xfId="0" applyNumberFormat="1" applyFill="1" applyBorder="1" applyAlignment="1">
      <alignment/>
    </xf>
    <xf numFmtId="4" fontId="6" fillId="24" borderId="33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 wrapText="1"/>
    </xf>
    <xf numFmtId="4" fontId="4" fillId="4" borderId="36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4" xfId="0" applyNumberFormat="1" applyFont="1" applyFill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3" fontId="8" fillId="24" borderId="37" xfId="0" applyNumberFormat="1" applyFont="1" applyFill="1" applyBorder="1" applyAlignment="1">
      <alignment horizontal="center" vertical="center" wrapText="1"/>
    </xf>
    <xf numFmtId="3" fontId="8" fillId="24" borderId="4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24" xfId="0" applyNumberFormat="1" applyBorder="1" applyAlignment="1">
      <alignment horizontal="left"/>
    </xf>
    <xf numFmtId="4" fontId="0" fillId="8" borderId="22" xfId="0" applyNumberFormat="1" applyFill="1" applyBorder="1" applyAlignment="1">
      <alignment/>
    </xf>
    <xf numFmtId="3" fontId="0" fillId="8" borderId="0" xfId="0" applyNumberFormat="1" applyFill="1" applyAlignment="1">
      <alignment horizontal="center"/>
    </xf>
    <xf numFmtId="4" fontId="5" fillId="24" borderId="37" xfId="0" applyNumberFormat="1" applyFont="1" applyFill="1" applyBorder="1" applyAlignment="1">
      <alignment horizontal="center" vertical="center" wrapText="1"/>
    </xf>
    <xf numFmtId="4" fontId="5" fillId="24" borderId="40" xfId="0" applyNumberFormat="1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wrapText="1"/>
    </xf>
    <xf numFmtId="3" fontId="9" fillId="8" borderId="30" xfId="0" applyNumberFormat="1" applyFont="1" applyFill="1" applyBorder="1" applyAlignment="1">
      <alignment horizontal="center" wrapText="1"/>
    </xf>
    <xf numFmtId="3" fontId="9" fillId="8" borderId="33" xfId="0" applyNumberFormat="1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3" fillId="8" borderId="25" xfId="0" applyFont="1" applyFill="1" applyBorder="1" applyAlignment="1">
      <alignment horizontal="center" wrapText="1"/>
    </xf>
    <xf numFmtId="0" fontId="14" fillId="8" borderId="25" xfId="0" applyFont="1" applyFill="1" applyBorder="1" applyAlignment="1">
      <alignment horizontal="center" wrapText="1"/>
    </xf>
    <xf numFmtId="4" fontId="3" fillId="0" borderId="26" xfId="0" applyNumberFormat="1" applyFont="1" applyBorder="1" applyAlignment="1">
      <alignment horizontal="center" wrapText="1"/>
    </xf>
    <xf numFmtId="4" fontId="8" fillId="24" borderId="13" xfId="0" applyNumberFormat="1" applyFont="1" applyFill="1" applyBorder="1" applyAlignment="1">
      <alignment horizontal="center" vertical="center"/>
    </xf>
    <xf numFmtId="3" fontId="9" fillId="24" borderId="34" xfId="0" applyNumberFormat="1" applyFont="1" applyFill="1" applyBorder="1" applyAlignment="1">
      <alignment/>
    </xf>
    <xf numFmtId="3" fontId="11" fillId="0" borderId="42" xfId="0" applyNumberFormat="1" applyFont="1" applyBorder="1" applyAlignment="1">
      <alignment/>
    </xf>
    <xf numFmtId="3" fontId="0" fillId="3" borderId="22" xfId="0" applyNumberFormat="1" applyFon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3" fontId="0" fillId="3" borderId="14" xfId="0" applyNumberFormat="1" applyFont="1" applyFill="1" applyBorder="1" applyAlignment="1">
      <alignment horizontal="center"/>
    </xf>
    <xf numFmtId="3" fontId="0" fillId="3" borderId="43" xfId="0" applyNumberFormat="1" applyFont="1" applyFill="1" applyBorder="1" applyAlignment="1">
      <alignment horizontal="center"/>
    </xf>
    <xf numFmtId="3" fontId="10" fillId="10" borderId="42" xfId="0" applyNumberFormat="1" applyFont="1" applyFill="1" applyBorder="1" applyAlignment="1">
      <alignment textRotation="255"/>
    </xf>
    <xf numFmtId="3" fontId="0" fillId="10" borderId="22" xfId="0" applyNumberFormat="1" applyFill="1" applyBorder="1" applyAlignment="1">
      <alignment horizontal="center"/>
    </xf>
    <xf numFmtId="3" fontId="0" fillId="10" borderId="17" xfId="0" applyNumberFormat="1" applyFill="1" applyBorder="1" applyAlignment="1">
      <alignment horizontal="center"/>
    </xf>
    <xf numFmtId="3" fontId="0" fillId="10" borderId="14" xfId="0" applyNumberFormat="1" applyFill="1" applyBorder="1" applyAlignment="1">
      <alignment horizontal="center"/>
    </xf>
    <xf numFmtId="3" fontId="0" fillId="10" borderId="43" xfId="0" applyNumberFormat="1" applyFill="1" applyBorder="1" applyAlignment="1">
      <alignment horizontal="center"/>
    </xf>
    <xf numFmtId="3" fontId="0" fillId="25" borderId="22" xfId="0" applyNumberFormat="1" applyFill="1" applyBorder="1" applyAlignment="1">
      <alignment horizontal="center"/>
    </xf>
    <xf numFmtId="3" fontId="0" fillId="25" borderId="17" xfId="0" applyNumberFormat="1" applyFill="1" applyBorder="1" applyAlignment="1">
      <alignment horizontal="center"/>
    </xf>
    <xf numFmtId="3" fontId="0" fillId="25" borderId="14" xfId="0" applyNumberFormat="1" applyFill="1" applyBorder="1" applyAlignment="1">
      <alignment horizontal="center"/>
    </xf>
    <xf numFmtId="3" fontId="0" fillId="25" borderId="43" xfId="0" applyNumberFormat="1" applyFill="1" applyBorder="1" applyAlignment="1">
      <alignment horizontal="center"/>
    </xf>
    <xf numFmtId="3" fontId="5" fillId="25" borderId="0" xfId="0" applyNumberFormat="1" applyFont="1" applyFill="1" applyAlignment="1">
      <alignment horizontal="center"/>
    </xf>
    <xf numFmtId="3" fontId="0" fillId="25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 wrapText="1"/>
    </xf>
    <xf numFmtId="4" fontId="8" fillId="24" borderId="44" xfId="0" applyNumberFormat="1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/>
    </xf>
    <xf numFmtId="3" fontId="9" fillId="24" borderId="46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4" fontId="8" fillId="24" borderId="1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/>
    </xf>
    <xf numFmtId="0" fontId="3" fillId="0" borderId="47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" fontId="5" fillId="24" borderId="14" xfId="0" applyNumberFormat="1" applyFont="1" applyFill="1" applyBorder="1" applyAlignment="1">
      <alignment horizontal="center" vertical="center" wrapText="1"/>
    </xf>
    <xf numFmtId="3" fontId="3" fillId="25" borderId="48" xfId="0" applyNumberFormat="1" applyFont="1" applyFill="1" applyBorder="1" applyAlignment="1">
      <alignment horizontal="center" textRotation="255"/>
    </xf>
    <xf numFmtId="3" fontId="3" fillId="25" borderId="49" xfId="0" applyNumberFormat="1" applyFont="1" applyFill="1" applyBorder="1" applyAlignment="1">
      <alignment horizontal="center" textRotation="255"/>
    </xf>
    <xf numFmtId="3" fontId="3" fillId="25" borderId="50" xfId="0" applyNumberFormat="1" applyFont="1" applyFill="1" applyBorder="1" applyAlignment="1">
      <alignment horizontal="center" textRotation="255"/>
    </xf>
    <xf numFmtId="4" fontId="10" fillId="0" borderId="14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3" fontId="10" fillId="3" borderId="15" xfId="0" applyNumberFormat="1" applyFont="1" applyFill="1" applyBorder="1" applyAlignment="1">
      <alignment horizontal="center" textRotation="255"/>
    </xf>
    <xf numFmtId="3" fontId="13" fillId="3" borderId="0" xfId="0" applyNumberFormat="1" applyFont="1" applyFill="1" applyBorder="1" applyAlignment="1">
      <alignment horizontal="center" textRotation="255"/>
    </xf>
    <xf numFmtId="3" fontId="13" fillId="3" borderId="42" xfId="0" applyNumberFormat="1" applyFont="1" applyFill="1" applyBorder="1" applyAlignment="1">
      <alignment horizontal="center" textRotation="255"/>
    </xf>
    <xf numFmtId="3" fontId="10" fillId="10" borderId="51" xfId="0" applyNumberFormat="1" applyFont="1" applyFill="1" applyBorder="1" applyAlignment="1">
      <alignment horizont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view="pageBreakPreview" zoomScaleSheetLayoutView="100" zoomScalePageLayoutView="0" workbookViewId="0" topLeftCell="A1">
      <pane xSplit="2" ySplit="4" topLeftCell="C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40" sqref="V40"/>
    </sheetView>
  </sheetViews>
  <sheetFormatPr defaultColWidth="9.140625" defaultRowHeight="12.75"/>
  <cols>
    <col min="1" max="1" width="9.28125" style="4" bestFit="1" customWidth="1"/>
    <col min="2" max="3" width="14.8515625" style="4" customWidth="1"/>
    <col min="4" max="4" width="13.28125" style="4" customWidth="1"/>
    <col min="5" max="5" width="11.421875" style="4" customWidth="1"/>
    <col min="6" max="6" width="11.28125" style="1" customWidth="1"/>
    <col min="7" max="7" width="12.7109375" style="1" customWidth="1"/>
    <col min="8" max="8" width="13.8515625" style="1" customWidth="1"/>
    <col min="9" max="9" width="15.28125" style="1" customWidth="1"/>
    <col min="10" max="10" width="11.8515625" style="1" customWidth="1"/>
    <col min="11" max="11" width="12.140625" style="1" hidden="1" customWidth="1"/>
    <col min="12" max="12" width="12.140625" style="1" customWidth="1"/>
    <col min="13" max="13" width="10.7109375" style="1" customWidth="1"/>
    <col min="14" max="14" width="12.140625" style="1" customWidth="1"/>
    <col min="15" max="15" width="10.421875" style="1" customWidth="1"/>
    <col min="16" max="16" width="11.00390625" style="1" customWidth="1"/>
    <col min="17" max="17" width="12.57421875" style="1" customWidth="1"/>
    <col min="18" max="18" width="12.28125" style="1" customWidth="1"/>
    <col min="19" max="19" width="12.7109375" style="1" customWidth="1"/>
    <col min="20" max="21" width="12.28125" style="1" customWidth="1"/>
    <col min="22" max="22" width="12.421875" style="1" customWidth="1"/>
    <col min="23" max="23" width="11.140625" style="1" hidden="1" customWidth="1"/>
    <col min="24" max="28" width="11.421875" style="1" hidden="1" customWidth="1"/>
    <col min="29" max="29" width="11.140625" style="1" customWidth="1"/>
    <col min="30" max="30" width="12.140625" style="1" customWidth="1"/>
    <col min="31" max="31" width="13.00390625" style="1" customWidth="1"/>
    <col min="32" max="32" width="10.28125" style="1" customWidth="1"/>
    <col min="33" max="33" width="9.8515625" style="1" customWidth="1"/>
    <col min="34" max="34" width="12.8515625" style="8" customWidth="1"/>
    <col min="35" max="35" width="14.140625" style="8" customWidth="1"/>
    <col min="36" max="38" width="13.8515625" style="8" customWidth="1"/>
    <col min="39" max="39" width="9.140625" style="8" customWidth="1"/>
    <col min="40" max="16384" width="9.140625" style="1" customWidth="1"/>
  </cols>
  <sheetData>
    <row r="1" spans="1:34" ht="15">
      <c r="A1" s="144" t="s">
        <v>45</v>
      </c>
      <c r="B1" s="140" t="s">
        <v>58</v>
      </c>
      <c r="C1" s="141"/>
      <c r="D1" s="141"/>
      <c r="E1" s="141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3"/>
      <c r="AF1" s="17"/>
      <c r="AG1" s="17"/>
      <c r="AH1" s="18"/>
    </row>
    <row r="2" spans="1:34" ht="13.5" thickBot="1">
      <c r="A2" s="145"/>
      <c r="B2" s="16"/>
      <c r="C2" s="74"/>
      <c r="D2" s="74"/>
      <c r="E2" s="74"/>
      <c r="F2" s="17"/>
      <c r="G2" s="18"/>
      <c r="H2" s="18"/>
      <c r="I2" s="18"/>
      <c r="J2" s="1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4"/>
      <c r="AF2" s="17"/>
      <c r="AG2" s="17"/>
      <c r="AH2" s="18"/>
    </row>
    <row r="3" spans="1:38" ht="28.5" customHeight="1" thickBot="1">
      <c r="A3" s="145"/>
      <c r="B3" s="105"/>
      <c r="C3" s="75"/>
      <c r="D3" s="75"/>
      <c r="E3" s="75"/>
      <c r="F3" s="31" t="str">
        <f>F24</f>
        <v>01 02 7618021</v>
      </c>
      <c r="G3" s="31" t="str">
        <f aca="true" t="shared" si="0" ref="G3:AK3">G24</f>
        <v>01 04 </v>
      </c>
      <c r="H3" s="31" t="str">
        <f t="shared" si="0"/>
        <v>01 04 7618021</v>
      </c>
      <c r="I3" s="31" t="str">
        <f t="shared" si="0"/>
        <v>01 04 7618021</v>
      </c>
      <c r="J3" s="31" t="str">
        <f t="shared" si="0"/>
        <v>01 04 7618027</v>
      </c>
      <c r="K3" s="31" t="str">
        <f>K24</f>
        <v>01 04 4937423</v>
      </c>
      <c r="L3" s="31" t="str">
        <f t="shared" si="0"/>
        <v>01 04 7618029</v>
      </c>
      <c r="M3" s="31" t="str">
        <f t="shared" si="0"/>
        <v>01 04 7617514</v>
      </c>
      <c r="N3" s="31" t="str">
        <f t="shared" si="0"/>
        <v>01 11 7618112</v>
      </c>
      <c r="O3" s="31" t="str">
        <f t="shared" si="0"/>
        <v>02 03 7615118</v>
      </c>
      <c r="P3" s="31" t="str">
        <f t="shared" si="0"/>
        <v>03 10 4938348</v>
      </c>
      <c r="Q3" s="31" t="str">
        <f t="shared" si="0"/>
        <v>04 09 4</v>
      </c>
      <c r="R3" s="31" t="str">
        <f t="shared" si="0"/>
        <v>04 09 4928342</v>
      </c>
      <c r="S3" s="31" t="str">
        <f t="shared" si="0"/>
        <v>04 09 4927(9)508</v>
      </c>
      <c r="T3" s="31" t="str">
        <f t="shared" si="0"/>
        <v>05 02 3510500</v>
      </c>
      <c r="U3" s="31" t="str">
        <f t="shared" si="0"/>
        <v>05 03 4918340</v>
      </c>
      <c r="V3" s="31" t="str">
        <f t="shared" si="0"/>
        <v>05 03 4918340</v>
      </c>
      <c r="W3" s="31" t="str">
        <f t="shared" si="0"/>
        <v>05 03 4918340</v>
      </c>
      <c r="X3" s="31" t="str">
        <f t="shared" si="0"/>
        <v>05 03 4918340</v>
      </c>
      <c r="Y3" s="31" t="str">
        <f t="shared" si="0"/>
        <v>05 03 4918340</v>
      </c>
      <c r="Z3" s="31" t="str">
        <f t="shared" si="0"/>
        <v>05 03 4918340</v>
      </c>
      <c r="AA3" s="31" t="str">
        <f t="shared" si="0"/>
        <v>05 03 4918493</v>
      </c>
      <c r="AB3" s="31" t="str">
        <f t="shared" si="0"/>
        <v>05 03 4918340</v>
      </c>
      <c r="AC3" s="31" t="str">
        <f t="shared" si="0"/>
        <v>09 09 4937(9)555</v>
      </c>
      <c r="AD3" s="31" t="str">
        <f t="shared" si="0"/>
        <v>10 09 4937(9)555</v>
      </c>
      <c r="AE3" s="31" t="str">
        <f t="shared" si="0"/>
        <v>08 01 5098061</v>
      </c>
      <c r="AF3" s="31" t="str">
        <f t="shared" si="0"/>
        <v>08 01 5021021</v>
      </c>
      <c r="AG3" s="31" t="str">
        <f>AG24</f>
        <v>08 01 4937423</v>
      </c>
      <c r="AH3" s="18"/>
      <c r="AI3" s="131" t="str">
        <f t="shared" si="0"/>
        <v>08 01</v>
      </c>
      <c r="AJ3" s="31" t="str">
        <f t="shared" si="0"/>
        <v>08 01 5098061</v>
      </c>
      <c r="AK3" s="31" t="str">
        <f t="shared" si="0"/>
        <v>08 01 5021021</v>
      </c>
      <c r="AL3" s="31" t="str">
        <f>AL24</f>
        <v>08 01 4937423</v>
      </c>
    </row>
    <row r="4" spans="1:39" s="92" customFormat="1" ht="47.25" customHeight="1" thickBot="1">
      <c r="A4" s="145"/>
      <c r="B4" s="106" t="s">
        <v>2</v>
      </c>
      <c r="C4" s="79" t="s">
        <v>21</v>
      </c>
      <c r="D4" s="125" t="s">
        <v>49</v>
      </c>
      <c r="E4" s="136" t="s">
        <v>56</v>
      </c>
      <c r="F4" s="101" t="str">
        <f>F25</f>
        <v>Глава</v>
      </c>
      <c r="G4" s="101" t="str">
        <f aca="true" t="shared" si="1" ref="G4:AK4">G25</f>
        <v>ВСЕГО (3+4+5)</v>
      </c>
      <c r="H4" s="101" t="str">
        <f t="shared" si="1"/>
        <v>хоз. Расх</v>
      </c>
      <c r="I4" s="101" t="str">
        <f t="shared" si="1"/>
        <v>муниц</v>
      </c>
      <c r="J4" s="101" t="str">
        <f t="shared" si="1"/>
        <v>ЕТС</v>
      </c>
      <c r="K4" s="101" t="str">
        <f>K25</f>
        <v>энергообследование</v>
      </c>
      <c r="L4" s="101" t="str">
        <f t="shared" si="1"/>
        <v>Передаваемые полномочия</v>
      </c>
      <c r="M4" s="101" t="str">
        <f t="shared" si="1"/>
        <v>Административная</v>
      </c>
      <c r="N4" s="101" t="str">
        <f t="shared" si="1"/>
        <v>Резервный фонд</v>
      </c>
      <c r="O4" s="101" t="str">
        <f t="shared" si="1"/>
        <v>Военкомат</v>
      </c>
      <c r="P4" s="101" t="str">
        <f t="shared" si="1"/>
        <v>ГО ЧС</v>
      </c>
      <c r="Q4" s="101" t="str">
        <f t="shared" si="1"/>
        <v>Дороги Красноярья</v>
      </c>
      <c r="R4" s="102" t="str">
        <f t="shared" si="1"/>
        <v>Дороги </v>
      </c>
      <c r="S4" s="102" t="str">
        <f t="shared" si="1"/>
        <v>Дороги Красноярья</v>
      </c>
      <c r="T4" s="101" t="str">
        <f t="shared" si="1"/>
        <v>Подстанция</v>
      </c>
      <c r="U4" s="101" t="str">
        <f t="shared" si="1"/>
        <v>Благоустр(14+15+16+17+18+19+20)</v>
      </c>
      <c r="V4" s="101" t="str">
        <f t="shared" si="1"/>
        <v>Уличное освещение</v>
      </c>
      <c r="W4" s="102" t="str">
        <f t="shared" si="1"/>
        <v>Содержание памятника "Солдату"</v>
      </c>
      <c r="X4" s="102" t="str">
        <f t="shared" si="1"/>
        <v>кладбище</v>
      </c>
      <c r="Y4" s="102" t="s">
        <v>55</v>
      </c>
      <c r="Z4" s="102" t="str">
        <f t="shared" si="1"/>
        <v>благоустройство (вырезка тополей)</v>
      </c>
      <c r="AA4" s="101" t="str">
        <f t="shared" si="1"/>
        <v>ТБО</v>
      </c>
      <c r="AB4" s="101" t="s">
        <v>50</v>
      </c>
      <c r="AC4" s="101" t="str">
        <f t="shared" si="1"/>
        <v>аккорицидная</v>
      </c>
      <c r="AD4" s="101" t="str">
        <f t="shared" si="1"/>
        <v>аккорицидная</v>
      </c>
      <c r="AE4" s="101" t="str">
        <f t="shared" si="1"/>
        <v>СДК</v>
      </c>
      <c r="AF4" s="101" t="str">
        <f t="shared" si="1"/>
        <v>СДК (целевые)</v>
      </c>
      <c r="AG4" s="101" t="str">
        <f>AG25</f>
        <v>СДК (иные цели)</v>
      </c>
      <c r="AH4" s="135"/>
      <c r="AI4" s="132" t="str">
        <f t="shared" si="1"/>
        <v>ВСЕГО</v>
      </c>
      <c r="AJ4" s="101" t="str">
        <f t="shared" si="1"/>
        <v>СДК</v>
      </c>
      <c r="AK4" s="101" t="str">
        <f t="shared" si="1"/>
        <v>СДК (целевые)</v>
      </c>
      <c r="AL4" s="101" t="str">
        <f>AL25</f>
        <v>СДК (иные цели)</v>
      </c>
      <c r="AM4" s="88"/>
    </row>
    <row r="5" spans="1:39" s="50" customFormat="1" ht="21" customHeight="1" thickBot="1">
      <c r="A5" s="146"/>
      <c r="B5" s="107"/>
      <c r="C5" s="48"/>
      <c r="D5" s="127"/>
      <c r="E5" s="127"/>
      <c r="F5" s="47">
        <v>1</v>
      </c>
      <c r="G5" s="47">
        <v>2</v>
      </c>
      <c r="H5" s="53">
        <v>3</v>
      </c>
      <c r="I5" s="53">
        <v>4</v>
      </c>
      <c r="J5" s="53">
        <v>5</v>
      </c>
      <c r="K5" s="47">
        <v>6</v>
      </c>
      <c r="L5" s="47">
        <v>6</v>
      </c>
      <c r="M5" s="47">
        <v>7</v>
      </c>
      <c r="N5" s="47">
        <v>8</v>
      </c>
      <c r="O5" s="47">
        <v>9</v>
      </c>
      <c r="P5" s="47">
        <v>10</v>
      </c>
      <c r="Q5" s="47">
        <v>11</v>
      </c>
      <c r="R5" s="53">
        <v>11</v>
      </c>
      <c r="S5" s="53">
        <v>11</v>
      </c>
      <c r="T5" s="47">
        <v>12</v>
      </c>
      <c r="U5" s="49">
        <v>13</v>
      </c>
      <c r="V5" s="53">
        <v>14</v>
      </c>
      <c r="W5" s="53">
        <v>15</v>
      </c>
      <c r="X5" s="53">
        <v>16</v>
      </c>
      <c r="Y5" s="53">
        <v>17</v>
      </c>
      <c r="Z5" s="53">
        <v>18</v>
      </c>
      <c r="AA5" s="53">
        <v>19</v>
      </c>
      <c r="AB5" s="69">
        <v>20</v>
      </c>
      <c r="AC5" s="62">
        <v>21</v>
      </c>
      <c r="AD5" s="47">
        <v>22</v>
      </c>
      <c r="AE5" s="47">
        <v>23</v>
      </c>
      <c r="AF5" s="63">
        <v>24</v>
      </c>
      <c r="AG5" s="57">
        <v>24</v>
      </c>
      <c r="AH5" s="73"/>
      <c r="AI5" s="133">
        <v>1</v>
      </c>
      <c r="AJ5" s="47">
        <v>2</v>
      </c>
      <c r="AK5" s="63">
        <v>3</v>
      </c>
      <c r="AL5" s="63">
        <v>3</v>
      </c>
      <c r="AM5" s="58"/>
    </row>
    <row r="6" spans="1:38" ht="19.5" customHeight="1">
      <c r="A6" s="109">
        <v>211</v>
      </c>
      <c r="B6" s="10">
        <f>F6+G6+K6+L6+M6+N6+O6+P6+Q6+T6+U6+AC6+AD6+AE6+AF6+AG6</f>
        <v>321352.3</v>
      </c>
      <c r="C6" s="76">
        <f>B6+AI6</f>
        <v>629583.54</v>
      </c>
      <c r="D6" s="128">
        <f>B6-E6</f>
        <v>312397.39999999997</v>
      </c>
      <c r="E6" s="128">
        <f>M6+O6+Q6+AC6</f>
        <v>8954.9</v>
      </c>
      <c r="F6" s="26">
        <v>69756.8</v>
      </c>
      <c r="G6" s="27">
        <f aca="true" t="shared" si="2" ref="G6:G19">H6+I6+J6</f>
        <v>242640.59999999998</v>
      </c>
      <c r="H6" s="54"/>
      <c r="I6" s="54">
        <v>137312.96</v>
      </c>
      <c r="J6" s="55">
        <v>105327.64</v>
      </c>
      <c r="K6" s="93"/>
      <c r="L6" s="93"/>
      <c r="M6" s="28"/>
      <c r="N6" s="28"/>
      <c r="O6" s="28">
        <v>8954.9</v>
      </c>
      <c r="P6" s="28"/>
      <c r="Q6" s="28">
        <f>R6+S6</f>
        <v>0</v>
      </c>
      <c r="R6" s="54"/>
      <c r="S6" s="54"/>
      <c r="T6" s="26"/>
      <c r="U6" s="27">
        <f aca="true" t="shared" si="3" ref="U6:U19">V6+W6+X6+Y6+Z6+AA6+AB6</f>
        <v>0</v>
      </c>
      <c r="V6" s="54"/>
      <c r="W6" s="54"/>
      <c r="X6" s="54"/>
      <c r="Y6" s="54"/>
      <c r="Z6" s="54"/>
      <c r="AA6" s="54"/>
      <c r="AB6" s="61"/>
      <c r="AC6" s="27"/>
      <c r="AD6" s="28"/>
      <c r="AE6" s="28"/>
      <c r="AF6" s="64"/>
      <c r="AG6" s="26"/>
      <c r="AI6" s="9">
        <f aca="true" t="shared" si="4" ref="AI6:AI19">AJ6+AK6</f>
        <v>308231.24</v>
      </c>
      <c r="AJ6" s="28">
        <v>308231.24</v>
      </c>
      <c r="AK6" s="26"/>
      <c r="AL6" s="26"/>
    </row>
    <row r="7" spans="1:38" ht="22.5" customHeight="1">
      <c r="A7" s="110">
        <v>212</v>
      </c>
      <c r="B7" s="10">
        <f aca="true" t="shared" si="5" ref="B7:B20">F7+G7+K7+L7+M7+N7+O7+P7+Q7+T7+U7+AC7+AD7+AE7+AF7+AG7</f>
        <v>0</v>
      </c>
      <c r="C7" s="76">
        <f aca="true" t="shared" si="6" ref="C7:C13">B7+AI7</f>
        <v>0</v>
      </c>
      <c r="D7" s="128">
        <f aca="true" t="shared" si="7" ref="D7:D19">B7-E7</f>
        <v>0</v>
      </c>
      <c r="E7" s="128">
        <f aca="true" t="shared" si="8" ref="E7:E19">M7+O7+Q7+AC7</f>
        <v>0</v>
      </c>
      <c r="F7" s="20"/>
      <c r="G7" s="24">
        <f t="shared" si="2"/>
        <v>0</v>
      </c>
      <c r="H7" s="56"/>
      <c r="I7" s="56"/>
      <c r="J7" s="33"/>
      <c r="K7" s="9"/>
      <c r="L7" s="9"/>
      <c r="M7" s="2"/>
      <c r="N7" s="2"/>
      <c r="O7" s="2"/>
      <c r="P7" s="2"/>
      <c r="Q7" s="28">
        <f aca="true" t="shared" si="9" ref="Q7:Q19">R7+S7</f>
        <v>0</v>
      </c>
      <c r="R7" s="56"/>
      <c r="S7" s="56"/>
      <c r="T7" s="20"/>
      <c r="U7" s="24">
        <f t="shared" si="3"/>
        <v>0</v>
      </c>
      <c r="V7" s="56"/>
      <c r="W7" s="56"/>
      <c r="X7" s="56"/>
      <c r="Y7" s="56"/>
      <c r="Z7" s="56"/>
      <c r="AA7" s="56"/>
      <c r="AB7" s="70"/>
      <c r="AC7" s="24"/>
      <c r="AD7" s="2"/>
      <c r="AE7" s="2"/>
      <c r="AF7" s="65"/>
      <c r="AG7" s="20"/>
      <c r="AI7" s="9">
        <f t="shared" si="4"/>
        <v>0</v>
      </c>
      <c r="AJ7" s="28"/>
      <c r="AK7" s="20"/>
      <c r="AL7" s="20"/>
    </row>
    <row r="8" spans="1:38" ht="17.25" customHeight="1">
      <c r="A8" s="110">
        <v>213</v>
      </c>
      <c r="B8" s="10">
        <f t="shared" si="5"/>
        <v>82311.28</v>
      </c>
      <c r="C8" s="76">
        <f t="shared" si="6"/>
        <v>158484.98</v>
      </c>
      <c r="D8" s="128">
        <f t="shared" si="7"/>
        <v>79612.53</v>
      </c>
      <c r="E8" s="128">
        <f t="shared" si="8"/>
        <v>2698.75</v>
      </c>
      <c r="F8" s="20">
        <v>18046.56</v>
      </c>
      <c r="G8" s="24">
        <f t="shared" si="2"/>
        <v>61565.97</v>
      </c>
      <c r="H8" s="56"/>
      <c r="I8" s="56">
        <v>34842.26</v>
      </c>
      <c r="J8" s="33">
        <v>26723.71</v>
      </c>
      <c r="K8" s="9"/>
      <c r="L8" s="9"/>
      <c r="M8" s="2"/>
      <c r="N8" s="2"/>
      <c r="O8" s="2">
        <v>2698.75</v>
      </c>
      <c r="P8" s="2"/>
      <c r="Q8" s="28">
        <f t="shared" si="9"/>
        <v>0</v>
      </c>
      <c r="R8" s="56"/>
      <c r="S8" s="56"/>
      <c r="T8" s="20"/>
      <c r="U8" s="24">
        <f t="shared" si="3"/>
        <v>0</v>
      </c>
      <c r="V8" s="56"/>
      <c r="W8" s="56"/>
      <c r="X8" s="56"/>
      <c r="Y8" s="56"/>
      <c r="Z8" s="56"/>
      <c r="AA8" s="56"/>
      <c r="AB8" s="70"/>
      <c r="AC8" s="24"/>
      <c r="AD8" s="2"/>
      <c r="AE8" s="2"/>
      <c r="AF8" s="65"/>
      <c r="AG8" s="20"/>
      <c r="AI8" s="9">
        <f t="shared" si="4"/>
        <v>76173.70000000001</v>
      </c>
      <c r="AJ8" s="28">
        <f>80490.88-4317.18</f>
        <v>76173.70000000001</v>
      </c>
      <c r="AK8" s="20"/>
      <c r="AL8" s="20"/>
    </row>
    <row r="9" spans="1:38" ht="18.75" customHeight="1">
      <c r="A9" s="110">
        <v>221</v>
      </c>
      <c r="B9" s="10">
        <f t="shared" si="5"/>
        <v>7103.36</v>
      </c>
      <c r="C9" s="76">
        <f t="shared" si="6"/>
        <v>9137.68</v>
      </c>
      <c r="D9" s="128">
        <f t="shared" si="7"/>
        <v>5698.36</v>
      </c>
      <c r="E9" s="128">
        <f t="shared" si="8"/>
        <v>1405</v>
      </c>
      <c r="F9" s="20"/>
      <c r="G9" s="24">
        <f t="shared" si="2"/>
        <v>5698.36</v>
      </c>
      <c r="H9" s="56">
        <v>5698.36</v>
      </c>
      <c r="I9" s="56"/>
      <c r="J9" s="33"/>
      <c r="K9" s="9"/>
      <c r="L9" s="9"/>
      <c r="M9" s="2"/>
      <c r="N9" s="2"/>
      <c r="O9" s="2">
        <v>1405</v>
      </c>
      <c r="P9" s="2"/>
      <c r="Q9" s="28">
        <f t="shared" si="9"/>
        <v>0</v>
      </c>
      <c r="R9" s="56"/>
      <c r="S9" s="56"/>
      <c r="T9" s="20"/>
      <c r="U9" s="24">
        <f t="shared" si="3"/>
        <v>0</v>
      </c>
      <c r="V9" s="56"/>
      <c r="W9" s="56"/>
      <c r="X9" s="56"/>
      <c r="Y9" s="56"/>
      <c r="Z9" s="56"/>
      <c r="AA9" s="56"/>
      <c r="AB9" s="70"/>
      <c r="AC9" s="24"/>
      <c r="AD9" s="2"/>
      <c r="AE9" s="2"/>
      <c r="AF9" s="65"/>
      <c r="AG9" s="20"/>
      <c r="AI9" s="9">
        <f t="shared" si="4"/>
        <v>2034.32</v>
      </c>
      <c r="AJ9" s="2">
        <v>2034.32</v>
      </c>
      <c r="AK9" s="65"/>
      <c r="AL9" s="65"/>
    </row>
    <row r="10" spans="1:38" ht="18.75" customHeight="1">
      <c r="A10" s="110">
        <v>222</v>
      </c>
      <c r="B10" s="10">
        <f t="shared" si="5"/>
        <v>0</v>
      </c>
      <c r="C10" s="76">
        <f t="shared" si="6"/>
        <v>6684.93</v>
      </c>
      <c r="D10" s="128">
        <f t="shared" si="7"/>
        <v>0</v>
      </c>
      <c r="E10" s="128">
        <f t="shared" si="8"/>
        <v>0</v>
      </c>
      <c r="F10" s="20"/>
      <c r="G10" s="24">
        <f t="shared" si="2"/>
        <v>0</v>
      </c>
      <c r="H10" s="56"/>
      <c r="I10" s="56"/>
      <c r="J10" s="33"/>
      <c r="K10" s="9"/>
      <c r="L10" s="9"/>
      <c r="M10" s="2"/>
      <c r="N10" s="2"/>
      <c r="O10" s="2"/>
      <c r="P10" s="2"/>
      <c r="Q10" s="28">
        <f t="shared" si="9"/>
        <v>0</v>
      </c>
      <c r="R10" s="56"/>
      <c r="S10" s="56"/>
      <c r="T10" s="20"/>
      <c r="U10" s="24">
        <f t="shared" si="3"/>
        <v>0</v>
      </c>
      <c r="V10" s="56"/>
      <c r="W10" s="56"/>
      <c r="X10" s="56"/>
      <c r="Y10" s="56"/>
      <c r="Z10" s="56"/>
      <c r="AA10" s="56"/>
      <c r="AB10" s="70"/>
      <c r="AC10" s="24"/>
      <c r="AD10" s="2"/>
      <c r="AE10" s="2"/>
      <c r="AF10" s="65"/>
      <c r="AG10" s="20"/>
      <c r="AI10" s="9">
        <f t="shared" si="4"/>
        <v>6684.93</v>
      </c>
      <c r="AJ10" s="2">
        <v>6684.93</v>
      </c>
      <c r="AK10" s="65"/>
      <c r="AL10" s="65"/>
    </row>
    <row r="11" spans="1:38" ht="15.75" customHeight="1">
      <c r="A11" s="110">
        <v>223</v>
      </c>
      <c r="B11" s="10">
        <f t="shared" si="5"/>
        <v>47000</v>
      </c>
      <c r="C11" s="76">
        <f t="shared" si="6"/>
        <v>90000</v>
      </c>
      <c r="D11" s="128">
        <f t="shared" si="7"/>
        <v>47000</v>
      </c>
      <c r="E11" s="128">
        <f t="shared" si="8"/>
        <v>0</v>
      </c>
      <c r="F11" s="20"/>
      <c r="G11" s="24">
        <f t="shared" si="2"/>
        <v>4000</v>
      </c>
      <c r="H11" s="56">
        <v>4000</v>
      </c>
      <c r="I11" s="56"/>
      <c r="J11" s="33"/>
      <c r="K11" s="9"/>
      <c r="L11" s="9"/>
      <c r="M11" s="2"/>
      <c r="N11" s="2"/>
      <c r="O11" s="2"/>
      <c r="P11" s="2"/>
      <c r="Q11" s="28">
        <f t="shared" si="9"/>
        <v>0</v>
      </c>
      <c r="R11" s="56"/>
      <c r="S11" s="56"/>
      <c r="T11" s="20"/>
      <c r="U11" s="24">
        <f t="shared" si="3"/>
        <v>43000</v>
      </c>
      <c r="V11" s="56">
        <v>43000</v>
      </c>
      <c r="W11" s="56"/>
      <c r="X11" s="56"/>
      <c r="Y11" s="56"/>
      <c r="Z11" s="56"/>
      <c r="AA11" s="56"/>
      <c r="AB11" s="70"/>
      <c r="AC11" s="24"/>
      <c r="AD11" s="2"/>
      <c r="AE11" s="2"/>
      <c r="AF11" s="65"/>
      <c r="AG11" s="20"/>
      <c r="AI11" s="9">
        <f t="shared" si="4"/>
        <v>43000</v>
      </c>
      <c r="AJ11" s="2">
        <v>43000</v>
      </c>
      <c r="AK11" s="65"/>
      <c r="AL11" s="65"/>
    </row>
    <row r="12" spans="1:38" ht="15.75" customHeight="1">
      <c r="A12" s="110">
        <v>225</v>
      </c>
      <c r="B12" s="10">
        <f t="shared" si="5"/>
        <v>4068</v>
      </c>
      <c r="C12" s="76">
        <f t="shared" si="6"/>
        <v>4068</v>
      </c>
      <c r="D12" s="128">
        <f t="shared" si="7"/>
        <v>4068</v>
      </c>
      <c r="E12" s="128">
        <f t="shared" si="8"/>
        <v>0</v>
      </c>
      <c r="F12" s="20"/>
      <c r="G12" s="24">
        <f t="shared" si="2"/>
        <v>4068</v>
      </c>
      <c r="H12" s="56">
        <v>4068</v>
      </c>
      <c r="I12" s="56"/>
      <c r="J12" s="33"/>
      <c r="K12" s="9"/>
      <c r="L12" s="9"/>
      <c r="M12" s="2"/>
      <c r="N12" s="2"/>
      <c r="O12" s="2"/>
      <c r="P12" s="2"/>
      <c r="Q12" s="28">
        <f t="shared" si="9"/>
        <v>0</v>
      </c>
      <c r="R12" s="56"/>
      <c r="S12" s="56"/>
      <c r="T12" s="20"/>
      <c r="U12" s="24">
        <f t="shared" si="3"/>
        <v>0</v>
      </c>
      <c r="V12" s="56"/>
      <c r="W12" s="56"/>
      <c r="X12" s="56"/>
      <c r="Y12" s="56"/>
      <c r="Z12" s="56"/>
      <c r="AA12" s="56"/>
      <c r="AB12" s="70"/>
      <c r="AC12" s="24"/>
      <c r="AD12" s="2"/>
      <c r="AE12" s="2"/>
      <c r="AF12" s="65"/>
      <c r="AG12" s="20"/>
      <c r="AI12" s="9">
        <f t="shared" si="4"/>
        <v>0</v>
      </c>
      <c r="AJ12" s="2"/>
      <c r="AK12" s="65"/>
      <c r="AL12" s="65"/>
    </row>
    <row r="13" spans="1:38" ht="18" customHeight="1">
      <c r="A13" s="110">
        <v>226</v>
      </c>
      <c r="B13" s="10">
        <f t="shared" si="5"/>
        <v>10953.43</v>
      </c>
      <c r="C13" s="76">
        <f t="shared" si="6"/>
        <v>10953.43</v>
      </c>
      <c r="D13" s="128">
        <f t="shared" si="7"/>
        <v>10953.43</v>
      </c>
      <c r="E13" s="128">
        <f t="shared" si="8"/>
        <v>0</v>
      </c>
      <c r="F13" s="20"/>
      <c r="G13" s="24">
        <f t="shared" si="2"/>
        <v>10953.43</v>
      </c>
      <c r="H13" s="56">
        <v>10953.43</v>
      </c>
      <c r="I13" s="56"/>
      <c r="J13" s="33"/>
      <c r="K13" s="9"/>
      <c r="L13" s="9"/>
      <c r="M13" s="2"/>
      <c r="N13" s="2"/>
      <c r="O13" s="2"/>
      <c r="P13" s="2"/>
      <c r="Q13" s="28">
        <f t="shared" si="9"/>
        <v>0</v>
      </c>
      <c r="R13" s="56"/>
      <c r="S13" s="56"/>
      <c r="T13" s="20"/>
      <c r="U13" s="24">
        <f t="shared" si="3"/>
        <v>0</v>
      </c>
      <c r="V13" s="56"/>
      <c r="W13" s="56"/>
      <c r="X13" s="56"/>
      <c r="Y13" s="56"/>
      <c r="Z13" s="56"/>
      <c r="AA13" s="56"/>
      <c r="AB13" s="70"/>
      <c r="AC13" s="24"/>
      <c r="AD13" s="2"/>
      <c r="AE13" s="2"/>
      <c r="AF13" s="65"/>
      <c r="AG13" s="20"/>
      <c r="AI13" s="9">
        <f t="shared" si="4"/>
        <v>0</v>
      </c>
      <c r="AJ13" s="2"/>
      <c r="AK13" s="65"/>
      <c r="AL13" s="65"/>
    </row>
    <row r="14" spans="1:38" ht="15.75" customHeight="1">
      <c r="A14" s="110">
        <v>241</v>
      </c>
      <c r="B14" s="10">
        <f t="shared" si="5"/>
        <v>473120.62</v>
      </c>
      <c r="C14" s="76"/>
      <c r="D14" s="128">
        <f t="shared" si="7"/>
        <v>473120.62</v>
      </c>
      <c r="E14" s="128">
        <f t="shared" si="8"/>
        <v>0</v>
      </c>
      <c r="F14" s="20"/>
      <c r="G14" s="24">
        <f t="shared" si="2"/>
        <v>0</v>
      </c>
      <c r="H14" s="56"/>
      <c r="I14" s="56"/>
      <c r="J14" s="33"/>
      <c r="K14" s="9"/>
      <c r="L14" s="9"/>
      <c r="M14" s="2"/>
      <c r="N14" s="2"/>
      <c r="O14" s="2"/>
      <c r="P14" s="2"/>
      <c r="Q14" s="28">
        <f t="shared" si="9"/>
        <v>0</v>
      </c>
      <c r="R14" s="56"/>
      <c r="S14" s="56"/>
      <c r="T14" s="20"/>
      <c r="U14" s="24">
        <f t="shared" si="3"/>
        <v>0</v>
      </c>
      <c r="V14" s="56"/>
      <c r="W14" s="56"/>
      <c r="X14" s="56"/>
      <c r="Y14" s="56"/>
      <c r="Z14" s="56"/>
      <c r="AA14" s="56"/>
      <c r="AB14" s="70"/>
      <c r="AC14" s="24"/>
      <c r="AD14" s="2"/>
      <c r="AE14" s="2">
        <v>473120.62</v>
      </c>
      <c r="AF14" s="65"/>
      <c r="AG14" s="20"/>
      <c r="AI14" s="9">
        <f t="shared" si="4"/>
        <v>0</v>
      </c>
      <c r="AJ14" s="2"/>
      <c r="AK14" s="65"/>
      <c r="AL14" s="65"/>
    </row>
    <row r="15" spans="1:38" ht="15.75" customHeight="1">
      <c r="A15" s="110">
        <v>242</v>
      </c>
      <c r="B15" s="10">
        <f t="shared" si="5"/>
        <v>0</v>
      </c>
      <c r="C15" s="76">
        <f>B15+AI15</f>
        <v>0</v>
      </c>
      <c r="D15" s="128">
        <f t="shared" si="7"/>
        <v>0</v>
      </c>
      <c r="E15" s="128">
        <f t="shared" si="8"/>
        <v>0</v>
      </c>
      <c r="F15" s="20"/>
      <c r="G15" s="24">
        <f t="shared" si="2"/>
        <v>0</v>
      </c>
      <c r="H15" s="56"/>
      <c r="I15" s="56"/>
      <c r="J15" s="33"/>
      <c r="K15" s="9"/>
      <c r="L15" s="9"/>
      <c r="M15" s="2"/>
      <c r="N15" s="2"/>
      <c r="O15" s="2"/>
      <c r="P15" s="2"/>
      <c r="Q15" s="28">
        <f t="shared" si="9"/>
        <v>0</v>
      </c>
      <c r="R15" s="56"/>
      <c r="S15" s="56"/>
      <c r="T15" s="20"/>
      <c r="U15" s="24">
        <f t="shared" si="3"/>
        <v>0</v>
      </c>
      <c r="V15" s="56"/>
      <c r="W15" s="56"/>
      <c r="X15" s="56"/>
      <c r="Y15" s="56"/>
      <c r="Z15" s="56"/>
      <c r="AA15" s="56"/>
      <c r="AB15" s="70"/>
      <c r="AC15" s="24"/>
      <c r="AD15" s="2"/>
      <c r="AE15" s="2"/>
      <c r="AF15" s="65"/>
      <c r="AG15" s="20"/>
      <c r="AI15" s="9">
        <f t="shared" si="4"/>
        <v>0</v>
      </c>
      <c r="AJ15" s="2"/>
      <c r="AK15" s="65"/>
      <c r="AL15" s="65"/>
    </row>
    <row r="16" spans="1:38" ht="15.75" customHeight="1">
      <c r="A16" s="110">
        <v>251</v>
      </c>
      <c r="B16" s="10">
        <f t="shared" si="5"/>
        <v>0</v>
      </c>
      <c r="C16" s="76">
        <f>B16+AI16</f>
        <v>0</v>
      </c>
      <c r="D16" s="128">
        <f t="shared" si="7"/>
        <v>0</v>
      </c>
      <c r="E16" s="128">
        <f t="shared" si="8"/>
        <v>0</v>
      </c>
      <c r="F16" s="20"/>
      <c r="G16" s="24">
        <f t="shared" si="2"/>
        <v>0</v>
      </c>
      <c r="H16" s="56"/>
      <c r="I16" s="56"/>
      <c r="J16" s="33"/>
      <c r="K16" s="9"/>
      <c r="L16" s="9"/>
      <c r="M16" s="2"/>
      <c r="N16" s="2"/>
      <c r="O16" s="2"/>
      <c r="P16" s="2"/>
      <c r="Q16" s="28">
        <f t="shared" si="9"/>
        <v>0</v>
      </c>
      <c r="R16" s="56"/>
      <c r="S16" s="56"/>
      <c r="T16" s="20"/>
      <c r="U16" s="24">
        <f t="shared" si="3"/>
        <v>0</v>
      </c>
      <c r="V16" s="56"/>
      <c r="W16" s="56"/>
      <c r="X16" s="56"/>
      <c r="Y16" s="56"/>
      <c r="Z16" s="56"/>
      <c r="AA16" s="56"/>
      <c r="AB16" s="70"/>
      <c r="AC16" s="24"/>
      <c r="AD16" s="2"/>
      <c r="AE16" s="2"/>
      <c r="AF16" s="65"/>
      <c r="AG16" s="20"/>
      <c r="AI16" s="9">
        <f t="shared" si="4"/>
        <v>0</v>
      </c>
      <c r="AJ16" s="2"/>
      <c r="AK16" s="65"/>
      <c r="AL16" s="65"/>
    </row>
    <row r="17" spans="1:38" ht="18.75" customHeight="1">
      <c r="A17" s="110">
        <v>290</v>
      </c>
      <c r="B17" s="10">
        <f t="shared" si="5"/>
        <v>0</v>
      </c>
      <c r="C17" s="76">
        <f>B17+AI17</f>
        <v>0</v>
      </c>
      <c r="D17" s="128">
        <f t="shared" si="7"/>
        <v>0</v>
      </c>
      <c r="E17" s="128">
        <f t="shared" si="8"/>
        <v>0</v>
      </c>
      <c r="F17" s="20"/>
      <c r="G17" s="24">
        <f t="shared" si="2"/>
        <v>0</v>
      </c>
      <c r="H17" s="56"/>
      <c r="I17" s="56"/>
      <c r="J17" s="33"/>
      <c r="K17" s="9"/>
      <c r="L17" s="9"/>
      <c r="M17" s="2"/>
      <c r="N17" s="2"/>
      <c r="O17" s="2"/>
      <c r="P17" s="2"/>
      <c r="Q17" s="28">
        <f t="shared" si="9"/>
        <v>0</v>
      </c>
      <c r="R17" s="56"/>
      <c r="S17" s="56"/>
      <c r="T17" s="20"/>
      <c r="U17" s="24">
        <f t="shared" si="3"/>
        <v>0</v>
      </c>
      <c r="V17" s="56"/>
      <c r="W17" s="56"/>
      <c r="X17" s="56"/>
      <c r="Y17" s="56"/>
      <c r="Z17" s="56"/>
      <c r="AA17" s="56"/>
      <c r="AB17" s="70"/>
      <c r="AC17" s="24"/>
      <c r="AD17" s="2"/>
      <c r="AE17" s="2"/>
      <c r="AF17" s="65"/>
      <c r="AG17" s="20"/>
      <c r="AI17" s="9">
        <f t="shared" si="4"/>
        <v>0</v>
      </c>
      <c r="AJ17" s="2"/>
      <c r="AK17" s="65"/>
      <c r="AL17" s="65"/>
    </row>
    <row r="18" spans="1:38" ht="18.75" customHeight="1">
      <c r="A18" s="110">
        <v>310</v>
      </c>
      <c r="B18" s="10">
        <f t="shared" si="5"/>
        <v>0</v>
      </c>
      <c r="C18" s="76">
        <f>B18+AI18</f>
        <v>0</v>
      </c>
      <c r="D18" s="128">
        <f t="shared" si="7"/>
        <v>0</v>
      </c>
      <c r="E18" s="128">
        <f t="shared" si="8"/>
        <v>0</v>
      </c>
      <c r="F18" s="20"/>
      <c r="G18" s="24">
        <f t="shared" si="2"/>
        <v>0</v>
      </c>
      <c r="H18" s="56"/>
      <c r="I18" s="56"/>
      <c r="J18" s="33"/>
      <c r="K18" s="9"/>
      <c r="L18" s="9"/>
      <c r="M18" s="2"/>
      <c r="N18" s="2"/>
      <c r="O18" s="2"/>
      <c r="P18" s="2"/>
      <c r="Q18" s="28">
        <f t="shared" si="9"/>
        <v>0</v>
      </c>
      <c r="R18" s="56"/>
      <c r="S18" s="56"/>
      <c r="T18" s="20"/>
      <c r="U18" s="24">
        <f t="shared" si="3"/>
        <v>0</v>
      </c>
      <c r="V18" s="56"/>
      <c r="W18" s="56"/>
      <c r="X18" s="56"/>
      <c r="Y18" s="56"/>
      <c r="Z18" s="56"/>
      <c r="AA18" s="56"/>
      <c r="AB18" s="70"/>
      <c r="AC18" s="24"/>
      <c r="AD18" s="2"/>
      <c r="AE18" s="2"/>
      <c r="AF18" s="65"/>
      <c r="AG18" s="20"/>
      <c r="AI18" s="9">
        <f t="shared" si="4"/>
        <v>0</v>
      </c>
      <c r="AJ18" s="2"/>
      <c r="AK18" s="65"/>
      <c r="AL18" s="65"/>
    </row>
    <row r="19" spans="1:38" ht="21" customHeight="1" thickBot="1">
      <c r="A19" s="111">
        <v>340</v>
      </c>
      <c r="B19" s="10">
        <f t="shared" si="5"/>
        <v>6200</v>
      </c>
      <c r="C19" s="76">
        <f>B19+AI19</f>
        <v>36170.06</v>
      </c>
      <c r="D19" s="128">
        <f t="shared" si="7"/>
        <v>6200</v>
      </c>
      <c r="E19" s="128">
        <f t="shared" si="8"/>
        <v>0</v>
      </c>
      <c r="F19" s="37"/>
      <c r="G19" s="38">
        <f t="shared" si="2"/>
        <v>6200</v>
      </c>
      <c r="H19" s="34">
        <v>6200</v>
      </c>
      <c r="I19" s="34"/>
      <c r="J19" s="35"/>
      <c r="K19" s="40"/>
      <c r="L19" s="40"/>
      <c r="M19" s="39"/>
      <c r="N19" s="39"/>
      <c r="O19" s="39"/>
      <c r="P19" s="39"/>
      <c r="Q19" s="28">
        <f t="shared" si="9"/>
        <v>0</v>
      </c>
      <c r="R19" s="34"/>
      <c r="S19" s="34"/>
      <c r="T19" s="37"/>
      <c r="U19" s="38">
        <f t="shared" si="3"/>
        <v>0</v>
      </c>
      <c r="V19" s="34"/>
      <c r="W19" s="34"/>
      <c r="X19" s="34"/>
      <c r="Y19" s="34"/>
      <c r="Z19" s="34"/>
      <c r="AA19" s="34"/>
      <c r="AB19" s="71"/>
      <c r="AC19" s="38"/>
      <c r="AD19" s="39"/>
      <c r="AE19" s="39"/>
      <c r="AF19" s="66"/>
      <c r="AG19" s="37"/>
      <c r="AI19" s="9">
        <f t="shared" si="4"/>
        <v>29970.06</v>
      </c>
      <c r="AJ19" s="39">
        <v>29970.06</v>
      </c>
      <c r="AK19" s="66"/>
      <c r="AL19" s="66"/>
    </row>
    <row r="20" spans="1:38" ht="15" customHeight="1" thickBot="1">
      <c r="A20" s="112"/>
      <c r="B20" s="10">
        <f t="shared" si="5"/>
        <v>952108.99</v>
      </c>
      <c r="C20" s="42">
        <f>C6+C7+C8+C9+C10+C11+C12+C13+C14+C15+C16+C17+C18+C19</f>
        <v>945082.6200000001</v>
      </c>
      <c r="D20" s="42">
        <f>D6+D7+D8+D9+D10+D11+D12+D13+D14+D15+D16+D17+D18+D19</f>
        <v>939050.3399999999</v>
      </c>
      <c r="E20" s="42">
        <f>E6+E7+E8+E9+E10+E11+E12+E13+E14+E15+E16+E17+E18+E19</f>
        <v>13058.65</v>
      </c>
      <c r="F20" s="43">
        <f aca="true" t="shared" si="10" ref="F20:AG20">SUM(F6:F19)</f>
        <v>87803.36</v>
      </c>
      <c r="G20" s="44">
        <f t="shared" si="10"/>
        <v>335126.3599999999</v>
      </c>
      <c r="H20" s="36">
        <f t="shared" si="10"/>
        <v>30919.79</v>
      </c>
      <c r="I20" s="36">
        <f t="shared" si="10"/>
        <v>172155.22</v>
      </c>
      <c r="J20" s="19">
        <f t="shared" si="10"/>
        <v>132051.35</v>
      </c>
      <c r="K20" s="46">
        <f t="shared" si="10"/>
        <v>0</v>
      </c>
      <c r="L20" s="46">
        <f t="shared" si="10"/>
        <v>0</v>
      </c>
      <c r="M20" s="45">
        <f t="shared" si="10"/>
        <v>0</v>
      </c>
      <c r="N20" s="45">
        <f t="shared" si="10"/>
        <v>0</v>
      </c>
      <c r="O20" s="45">
        <f t="shared" si="10"/>
        <v>13058.65</v>
      </c>
      <c r="P20" s="45">
        <f t="shared" si="10"/>
        <v>0</v>
      </c>
      <c r="Q20" s="45">
        <f t="shared" si="10"/>
        <v>0</v>
      </c>
      <c r="R20" s="36">
        <f>SUM(R6:R19)</f>
        <v>0</v>
      </c>
      <c r="S20" s="36">
        <f>SUM(S6:S19)</f>
        <v>0</v>
      </c>
      <c r="T20" s="43">
        <f t="shared" si="10"/>
        <v>0</v>
      </c>
      <c r="U20" s="44">
        <f t="shared" si="10"/>
        <v>43000</v>
      </c>
      <c r="V20" s="36">
        <f t="shared" si="10"/>
        <v>43000</v>
      </c>
      <c r="W20" s="36">
        <f t="shared" si="10"/>
        <v>0</v>
      </c>
      <c r="X20" s="36">
        <f t="shared" si="10"/>
        <v>0</v>
      </c>
      <c r="Y20" s="36">
        <f t="shared" si="10"/>
        <v>0</v>
      </c>
      <c r="Z20" s="36">
        <f t="shared" si="10"/>
        <v>0</v>
      </c>
      <c r="AA20" s="36">
        <f t="shared" si="10"/>
        <v>0</v>
      </c>
      <c r="AB20" s="72">
        <f t="shared" si="10"/>
        <v>0</v>
      </c>
      <c r="AC20" s="44">
        <f t="shared" si="10"/>
        <v>0</v>
      </c>
      <c r="AD20" s="45">
        <f t="shared" si="10"/>
        <v>0</v>
      </c>
      <c r="AE20" s="45">
        <f t="shared" si="10"/>
        <v>473120.62</v>
      </c>
      <c r="AF20" s="67">
        <f t="shared" si="10"/>
        <v>0</v>
      </c>
      <c r="AG20" s="43">
        <f t="shared" si="10"/>
        <v>0</v>
      </c>
      <c r="AH20" s="59"/>
      <c r="AI20" s="46">
        <f>SUM(AI6:AI19)</f>
        <v>466094.25</v>
      </c>
      <c r="AJ20" s="45">
        <f>SUM(AJ6:AJ19)</f>
        <v>466094.25</v>
      </c>
      <c r="AK20" s="67">
        <f>SUM(AK6:AK19)</f>
        <v>0</v>
      </c>
      <c r="AL20" s="67">
        <f>SUM(AL6:AL19)</f>
        <v>0</v>
      </c>
    </row>
    <row r="21" spans="1:40" s="7" customFormat="1" ht="17.25" customHeight="1">
      <c r="A21" s="124" t="s">
        <v>46</v>
      </c>
      <c r="B21" s="41">
        <f>SUM(B6:B19)</f>
        <v>952108.99</v>
      </c>
      <c r="C21" s="77"/>
      <c r="D21" s="77">
        <f>D20+E20</f>
        <v>952108.9899999999</v>
      </c>
      <c r="E21" s="77"/>
      <c r="F21" s="12">
        <f>F20*100/B20</f>
        <v>9.22198623500026</v>
      </c>
      <c r="G21" s="12">
        <f>G20*100/B20</f>
        <v>35.19831904958695</v>
      </c>
      <c r="H21" s="12">
        <f>H20*100/B20</f>
        <v>3.2475053092398594</v>
      </c>
      <c r="I21" s="12">
        <f>I20*100/B20</f>
        <v>18.08146145117273</v>
      </c>
      <c r="J21" s="12">
        <f>J20*100/B20</f>
        <v>13.869352289174373</v>
      </c>
      <c r="K21" s="12">
        <f>K20*100/B20</f>
        <v>0</v>
      </c>
      <c r="L21" s="12">
        <f>L20*100/B20</f>
        <v>0</v>
      </c>
      <c r="M21" s="12">
        <f>M20*100/B20</f>
        <v>0</v>
      </c>
      <c r="N21" s="12">
        <f>N20*100/B20</f>
        <v>0</v>
      </c>
      <c r="O21" s="12">
        <f>O20*100/B20</f>
        <v>1.3715499104782112</v>
      </c>
      <c r="P21" s="12">
        <f>P20*100/B20</f>
        <v>0</v>
      </c>
      <c r="Q21" s="12">
        <f>Q20*100/B20</f>
        <v>0</v>
      </c>
      <c r="R21" s="12">
        <f>R20*100/B20</f>
        <v>0</v>
      </c>
      <c r="S21" s="12">
        <f>S20*100/B20</f>
        <v>0</v>
      </c>
      <c r="T21" s="12">
        <f>T20*100/B20</f>
        <v>0</v>
      </c>
      <c r="U21" s="12">
        <f>U20*100/B20</f>
        <v>4.516289673937434</v>
      </c>
      <c r="V21" s="12">
        <f>V20*100/B20</f>
        <v>4.516289673937434</v>
      </c>
      <c r="W21" s="12">
        <f>W20*100/B20</f>
        <v>0</v>
      </c>
      <c r="X21" s="12">
        <f>X20*100/B20</f>
        <v>0</v>
      </c>
      <c r="Y21" s="12">
        <f>Y20*100/B20</f>
        <v>0</v>
      </c>
      <c r="Z21" s="12">
        <f>Z20*100/B20</f>
        <v>0</v>
      </c>
      <c r="AA21" s="12">
        <f>AA20*100/B20</f>
        <v>0</v>
      </c>
      <c r="AB21" s="12">
        <f>AB20*100/B20</f>
        <v>0</v>
      </c>
      <c r="AC21" s="12">
        <f>AC20*100/B20</f>
        <v>0</v>
      </c>
      <c r="AD21" s="12">
        <f>AD20*100/B20</f>
        <v>0</v>
      </c>
      <c r="AE21" s="12">
        <f>AE20*100/B20</f>
        <v>49.69185513099713</v>
      </c>
      <c r="AF21" s="12">
        <f>AF20*100/B20</f>
        <v>0</v>
      </c>
      <c r="AG21" s="12">
        <f>AG20*100/C20</f>
        <v>0</v>
      </c>
      <c r="AH21" s="12"/>
      <c r="AI21" s="12">
        <f>AJ21+AK21</f>
        <v>7026.369999999995</v>
      </c>
      <c r="AJ21" s="12">
        <f>AE20+AF14-AJ20-AK20</f>
        <v>7026.369999999995</v>
      </c>
      <c r="AK21" s="12"/>
      <c r="AL21" s="12"/>
      <c r="AM21" s="60"/>
      <c r="AN21" s="60"/>
    </row>
    <row r="22" spans="1:40" s="7" customFormat="1" ht="13.5" customHeight="1">
      <c r="A22" s="11"/>
      <c r="B22" s="41">
        <f>B20-B21</f>
        <v>0</v>
      </c>
      <c r="C22" s="77"/>
      <c r="D22" s="77"/>
      <c r="E22" s="7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AC22" s="12"/>
      <c r="AD22" s="12"/>
      <c r="AE22" s="13"/>
      <c r="AF22" s="13"/>
      <c r="AG22" s="13"/>
      <c r="AH22" s="68"/>
      <c r="AI22" s="60"/>
      <c r="AJ22" s="60"/>
      <c r="AK22" s="60"/>
      <c r="AL22" s="60"/>
      <c r="AM22" s="60"/>
      <c r="AN22" s="60"/>
    </row>
    <row r="23" spans="2:40" s="7" customFormat="1" ht="19.5" customHeight="1" thickBot="1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30"/>
      <c r="AI23" s="60"/>
      <c r="AJ23" s="60"/>
      <c r="AK23" s="60"/>
      <c r="AL23" s="60"/>
      <c r="AM23" s="60"/>
      <c r="AN23" s="60"/>
    </row>
    <row r="24" spans="1:41" ht="27" customHeight="1">
      <c r="A24" s="147" t="s">
        <v>43</v>
      </c>
      <c r="B24" s="30"/>
      <c r="C24" s="75"/>
      <c r="D24" s="75"/>
      <c r="E24" s="75"/>
      <c r="F24" s="31" t="s">
        <v>27</v>
      </c>
      <c r="G24" s="21" t="s">
        <v>7</v>
      </c>
      <c r="H24" s="51" t="s">
        <v>28</v>
      </c>
      <c r="I24" s="51" t="s">
        <v>28</v>
      </c>
      <c r="J24" s="52" t="s">
        <v>29</v>
      </c>
      <c r="K24" s="32" t="s">
        <v>53</v>
      </c>
      <c r="L24" s="32" t="s">
        <v>30</v>
      </c>
      <c r="M24" s="22" t="s">
        <v>31</v>
      </c>
      <c r="N24" s="22" t="s">
        <v>32</v>
      </c>
      <c r="O24" s="22" t="s">
        <v>33</v>
      </c>
      <c r="P24" s="22" t="s">
        <v>34</v>
      </c>
      <c r="Q24" s="22" t="s">
        <v>35</v>
      </c>
      <c r="R24" s="51" t="s">
        <v>36</v>
      </c>
      <c r="S24" s="51" t="s">
        <v>37</v>
      </c>
      <c r="T24" s="31" t="s">
        <v>13</v>
      </c>
      <c r="U24" s="21" t="s">
        <v>38</v>
      </c>
      <c r="V24" s="51" t="s">
        <v>38</v>
      </c>
      <c r="W24" s="51" t="s">
        <v>38</v>
      </c>
      <c r="X24" s="51" t="s">
        <v>38</v>
      </c>
      <c r="Y24" s="51" t="s">
        <v>38</v>
      </c>
      <c r="Z24" s="51" t="s">
        <v>38</v>
      </c>
      <c r="AA24" s="51" t="s">
        <v>47</v>
      </c>
      <c r="AB24" s="52" t="s">
        <v>38</v>
      </c>
      <c r="AC24" s="32" t="s">
        <v>39</v>
      </c>
      <c r="AD24" s="32" t="s">
        <v>57</v>
      </c>
      <c r="AE24" s="22" t="s">
        <v>40</v>
      </c>
      <c r="AF24" s="23" t="s">
        <v>41</v>
      </c>
      <c r="AG24" s="31" t="s">
        <v>52</v>
      </c>
      <c r="AH24" s="18"/>
      <c r="AI24" s="32" t="s">
        <v>19</v>
      </c>
      <c r="AJ24" s="22" t="s">
        <v>40</v>
      </c>
      <c r="AK24" s="23" t="s">
        <v>41</v>
      </c>
      <c r="AL24" s="23" t="s">
        <v>52</v>
      </c>
      <c r="AM24" s="18"/>
      <c r="AN24" s="8"/>
      <c r="AO24" s="8"/>
    </row>
    <row r="25" spans="1:41" s="90" customFormat="1" ht="46.5" customHeight="1" thickBot="1">
      <c r="A25" s="147"/>
      <c r="B25" s="78" t="s">
        <v>2</v>
      </c>
      <c r="C25" s="79" t="s">
        <v>21</v>
      </c>
      <c r="D25" s="79"/>
      <c r="E25" s="129" t="s">
        <v>56</v>
      </c>
      <c r="F25" s="80" t="s">
        <v>1</v>
      </c>
      <c r="G25" s="81" t="s">
        <v>17</v>
      </c>
      <c r="H25" s="82" t="s">
        <v>8</v>
      </c>
      <c r="I25" s="82" t="s">
        <v>9</v>
      </c>
      <c r="J25" s="83" t="s">
        <v>10</v>
      </c>
      <c r="K25" s="84" t="s">
        <v>54</v>
      </c>
      <c r="L25" s="84" t="s">
        <v>6</v>
      </c>
      <c r="M25" s="85" t="s">
        <v>4</v>
      </c>
      <c r="N25" s="86" t="s">
        <v>11</v>
      </c>
      <c r="O25" s="86" t="s">
        <v>0</v>
      </c>
      <c r="P25" s="86" t="s">
        <v>3</v>
      </c>
      <c r="Q25" s="86" t="s">
        <v>12</v>
      </c>
      <c r="R25" s="78" t="s">
        <v>20</v>
      </c>
      <c r="S25" s="78" t="s">
        <v>12</v>
      </c>
      <c r="T25" s="80" t="s">
        <v>14</v>
      </c>
      <c r="U25" s="81" t="s">
        <v>18</v>
      </c>
      <c r="V25" s="78" t="s">
        <v>15</v>
      </c>
      <c r="W25" s="96" t="s">
        <v>26</v>
      </c>
      <c r="X25" s="96" t="s">
        <v>16</v>
      </c>
      <c r="Y25" s="96" t="s">
        <v>24</v>
      </c>
      <c r="Z25" s="96" t="s">
        <v>25</v>
      </c>
      <c r="AA25" s="96" t="s">
        <v>48</v>
      </c>
      <c r="AB25" s="97"/>
      <c r="AC25" s="84" t="s">
        <v>5</v>
      </c>
      <c r="AD25" s="84" t="s">
        <v>5</v>
      </c>
      <c r="AE25" s="86" t="s">
        <v>23</v>
      </c>
      <c r="AF25" s="87" t="s">
        <v>42</v>
      </c>
      <c r="AG25" s="80" t="s">
        <v>51</v>
      </c>
      <c r="AH25" s="89"/>
      <c r="AI25" s="134" t="s">
        <v>2</v>
      </c>
      <c r="AJ25" s="86" t="s">
        <v>23</v>
      </c>
      <c r="AK25" s="87" t="s">
        <v>42</v>
      </c>
      <c r="AL25" s="87" t="s">
        <v>51</v>
      </c>
      <c r="AM25" s="89"/>
      <c r="AN25" s="89"/>
      <c r="AO25" s="89"/>
    </row>
    <row r="26" spans="1:41" s="50" customFormat="1" ht="8.25" customHeight="1" thickBot="1">
      <c r="A26" s="113"/>
      <c r="B26" s="48"/>
      <c r="C26" s="48"/>
      <c r="D26" s="48"/>
      <c r="E26" s="48"/>
      <c r="F26" s="47">
        <v>1</v>
      </c>
      <c r="G26" s="47">
        <v>2</v>
      </c>
      <c r="H26" s="53">
        <v>3</v>
      </c>
      <c r="I26" s="53">
        <v>4</v>
      </c>
      <c r="J26" s="53">
        <v>5</v>
      </c>
      <c r="K26" s="47">
        <v>6</v>
      </c>
      <c r="L26" s="47">
        <v>6</v>
      </c>
      <c r="M26" s="47">
        <v>7</v>
      </c>
      <c r="N26" s="47">
        <v>8</v>
      </c>
      <c r="O26" s="47">
        <v>9</v>
      </c>
      <c r="P26" s="47">
        <v>10</v>
      </c>
      <c r="Q26" s="47">
        <v>11</v>
      </c>
      <c r="R26" s="53">
        <v>11</v>
      </c>
      <c r="S26" s="53">
        <v>11</v>
      </c>
      <c r="T26" s="47">
        <v>12</v>
      </c>
      <c r="U26" s="49">
        <v>13</v>
      </c>
      <c r="V26" s="53">
        <v>14</v>
      </c>
      <c r="W26" s="53">
        <v>15</v>
      </c>
      <c r="X26" s="53">
        <v>16</v>
      </c>
      <c r="Y26" s="53">
        <v>17</v>
      </c>
      <c r="Z26" s="53">
        <v>18</v>
      </c>
      <c r="AA26" s="53">
        <v>19</v>
      </c>
      <c r="AB26" s="53">
        <v>20</v>
      </c>
      <c r="AC26" s="47">
        <v>21</v>
      </c>
      <c r="AD26" s="47">
        <v>22</v>
      </c>
      <c r="AE26" s="47">
        <v>23</v>
      </c>
      <c r="AF26" s="57">
        <v>24</v>
      </c>
      <c r="AG26" s="57">
        <v>24</v>
      </c>
      <c r="AH26" s="73"/>
      <c r="AI26" s="133">
        <v>1</v>
      </c>
      <c r="AJ26" s="47">
        <v>2</v>
      </c>
      <c r="AK26" s="57"/>
      <c r="AL26" s="57"/>
      <c r="AM26" s="73"/>
      <c r="AN26" s="58"/>
      <c r="AO26" s="58"/>
    </row>
    <row r="27" spans="1:41" ht="19.5" customHeight="1">
      <c r="A27" s="114">
        <v>211</v>
      </c>
      <c r="B27" s="10">
        <f>F27+G27+K27+L27+M27+N27+O27+P27+Q27+T27+U27+AC27+AD27+AE27+AF27+AG27</f>
        <v>1693473</v>
      </c>
      <c r="C27" s="76">
        <f>B27+AI27</f>
        <v>2823473</v>
      </c>
      <c r="D27" s="128">
        <f>B27-E27</f>
        <v>1657413</v>
      </c>
      <c r="E27" s="128">
        <f>M27+O27+S27+AC27</f>
        <v>36060</v>
      </c>
      <c r="F27" s="26">
        <v>358540</v>
      </c>
      <c r="G27" s="27">
        <f>H27+I27+J27</f>
        <v>1298873</v>
      </c>
      <c r="H27" s="54"/>
      <c r="I27" s="54">
        <v>764373</v>
      </c>
      <c r="J27" s="55">
        <v>534500</v>
      </c>
      <c r="K27" s="29"/>
      <c r="L27" s="29"/>
      <c r="M27" s="28"/>
      <c r="N27" s="28"/>
      <c r="O27" s="28">
        <v>36060</v>
      </c>
      <c r="P27" s="28"/>
      <c r="Q27" s="28">
        <f>R27+S27</f>
        <v>0</v>
      </c>
      <c r="R27" s="54"/>
      <c r="S27" s="54"/>
      <c r="T27" s="26"/>
      <c r="U27" s="27">
        <f>V27+W27+X27+Y27+Z27+AA27+AB27</f>
        <v>0</v>
      </c>
      <c r="V27" s="54"/>
      <c r="W27" s="54"/>
      <c r="X27" s="54"/>
      <c r="Y27" s="54"/>
      <c r="Z27" s="54"/>
      <c r="AA27" s="54"/>
      <c r="AB27" s="55"/>
      <c r="AC27" s="29"/>
      <c r="AD27" s="28"/>
      <c r="AE27" s="28"/>
      <c r="AF27" s="26"/>
      <c r="AG27" s="26"/>
      <c r="AI27" s="9">
        <f aca="true" t="shared" si="11" ref="AI27:AI32">AJ27+AK27+AL27</f>
        <v>1130000</v>
      </c>
      <c r="AJ27" s="28">
        <v>1130000</v>
      </c>
      <c r="AK27" s="26"/>
      <c r="AL27" s="26"/>
      <c r="AN27" s="8"/>
      <c r="AO27" s="8"/>
    </row>
    <row r="28" spans="1:41" ht="22.5" customHeight="1">
      <c r="A28" s="115">
        <v>212</v>
      </c>
      <c r="B28" s="10">
        <f aca="true" t="shared" si="12" ref="B28:B41">F28+G28+K28+L28+M28+N28+O28+P28+Q28+T28+U28+AC28+AD28+AE28+AF28+AG28</f>
        <v>2400</v>
      </c>
      <c r="C28" s="76">
        <f aca="true" t="shared" si="13" ref="C28:C40">B28+AI28</f>
        <v>2400</v>
      </c>
      <c r="D28" s="128">
        <f aca="true" t="shared" si="14" ref="D28:D40">B28-E28</f>
        <v>2400</v>
      </c>
      <c r="E28" s="128">
        <f aca="true" t="shared" si="15" ref="E28:E40">M28+O28+S28+AC28</f>
        <v>0</v>
      </c>
      <c r="F28" s="20"/>
      <c r="G28" s="24">
        <f aca="true" t="shared" si="16" ref="G28:G40">H28+I28+J28</f>
        <v>2400</v>
      </c>
      <c r="H28" s="56">
        <v>2400</v>
      </c>
      <c r="I28" s="56"/>
      <c r="J28" s="33"/>
      <c r="K28" s="9"/>
      <c r="L28" s="9"/>
      <c r="M28" s="2"/>
      <c r="N28" s="2"/>
      <c r="O28" s="2"/>
      <c r="P28" s="2"/>
      <c r="Q28" s="28">
        <f aca="true" t="shared" si="17" ref="Q28:Q40">R28+S28</f>
        <v>0</v>
      </c>
      <c r="R28" s="56"/>
      <c r="S28" s="56"/>
      <c r="T28" s="20"/>
      <c r="U28" s="24">
        <f aca="true" t="shared" si="18" ref="U28:U40">V28+W28+X28+Y28+Z28+AA28+AB28</f>
        <v>0</v>
      </c>
      <c r="V28" s="56"/>
      <c r="W28" s="56"/>
      <c r="X28" s="56"/>
      <c r="Y28" s="56"/>
      <c r="Z28" s="56"/>
      <c r="AA28" s="56"/>
      <c r="AB28" s="33"/>
      <c r="AC28" s="9"/>
      <c r="AD28" s="2"/>
      <c r="AE28" s="2"/>
      <c r="AF28" s="20"/>
      <c r="AG28" s="20"/>
      <c r="AI28" s="9">
        <f t="shared" si="11"/>
        <v>0</v>
      </c>
      <c r="AJ28" s="2"/>
      <c r="AK28" s="20"/>
      <c r="AL28" s="20"/>
      <c r="AN28" s="8"/>
      <c r="AO28" s="8"/>
    </row>
    <row r="29" spans="1:41" ht="17.25" customHeight="1">
      <c r="A29" s="115">
        <v>213</v>
      </c>
      <c r="B29" s="10">
        <f t="shared" si="12"/>
        <v>511430</v>
      </c>
      <c r="C29" s="76">
        <f t="shared" si="13"/>
        <v>852690</v>
      </c>
      <c r="D29" s="128">
        <f t="shared" si="14"/>
        <v>500540</v>
      </c>
      <c r="E29" s="128">
        <f t="shared" si="15"/>
        <v>10890</v>
      </c>
      <c r="F29" s="20">
        <v>108280</v>
      </c>
      <c r="G29" s="24">
        <f t="shared" si="16"/>
        <v>392260</v>
      </c>
      <c r="H29" s="56"/>
      <c r="I29" s="56">
        <v>230840</v>
      </c>
      <c r="J29" s="33">
        <v>161420</v>
      </c>
      <c r="K29" s="9"/>
      <c r="L29" s="9"/>
      <c r="M29" s="2"/>
      <c r="N29" s="2"/>
      <c r="O29" s="2">
        <v>10890</v>
      </c>
      <c r="P29" s="2"/>
      <c r="Q29" s="28">
        <f t="shared" si="17"/>
        <v>0</v>
      </c>
      <c r="R29" s="56"/>
      <c r="S29" s="56"/>
      <c r="T29" s="20"/>
      <c r="U29" s="24">
        <f t="shared" si="18"/>
        <v>0</v>
      </c>
      <c r="V29" s="56"/>
      <c r="W29" s="56"/>
      <c r="X29" s="56"/>
      <c r="Y29" s="56"/>
      <c r="Z29" s="56"/>
      <c r="AA29" s="56"/>
      <c r="AB29" s="33"/>
      <c r="AC29" s="9"/>
      <c r="AD29" s="2"/>
      <c r="AE29" s="2"/>
      <c r="AF29" s="20"/>
      <c r="AG29" s="20"/>
      <c r="AI29" s="9">
        <f t="shared" si="11"/>
        <v>341260</v>
      </c>
      <c r="AJ29" s="2">
        <v>341260</v>
      </c>
      <c r="AK29" s="20"/>
      <c r="AL29" s="20"/>
      <c r="AN29" s="8"/>
      <c r="AO29" s="8"/>
    </row>
    <row r="30" spans="1:41" ht="18.75" customHeight="1">
      <c r="A30" s="115">
        <v>221</v>
      </c>
      <c r="B30" s="10">
        <f t="shared" si="12"/>
        <v>87400</v>
      </c>
      <c r="C30" s="76">
        <f t="shared" si="13"/>
        <v>100900</v>
      </c>
      <c r="D30" s="128">
        <f t="shared" si="14"/>
        <v>85400</v>
      </c>
      <c r="E30" s="128">
        <f t="shared" si="15"/>
        <v>2000</v>
      </c>
      <c r="F30" s="20"/>
      <c r="G30" s="24">
        <f t="shared" si="16"/>
        <v>85400</v>
      </c>
      <c r="H30" s="56">
        <v>85400</v>
      </c>
      <c r="I30" s="56"/>
      <c r="J30" s="33"/>
      <c r="K30" s="9"/>
      <c r="L30" s="9"/>
      <c r="M30" s="2"/>
      <c r="N30" s="2"/>
      <c r="O30" s="2">
        <v>2000</v>
      </c>
      <c r="P30" s="2"/>
      <c r="Q30" s="28">
        <f t="shared" si="17"/>
        <v>0</v>
      </c>
      <c r="R30" s="56"/>
      <c r="S30" s="56"/>
      <c r="T30" s="20"/>
      <c r="U30" s="24">
        <f t="shared" si="18"/>
        <v>0</v>
      </c>
      <c r="V30" s="56"/>
      <c r="W30" s="56"/>
      <c r="X30" s="56"/>
      <c r="Y30" s="56"/>
      <c r="Z30" s="56"/>
      <c r="AA30" s="56"/>
      <c r="AB30" s="33"/>
      <c r="AC30" s="9"/>
      <c r="AD30" s="2"/>
      <c r="AE30" s="2"/>
      <c r="AF30" s="20"/>
      <c r="AG30" s="20"/>
      <c r="AI30" s="9">
        <f t="shared" si="11"/>
        <v>13500</v>
      </c>
      <c r="AJ30" s="2">
        <v>13500</v>
      </c>
      <c r="AK30" s="20"/>
      <c r="AL30" s="20"/>
      <c r="AN30" s="8"/>
      <c r="AO30" s="8"/>
    </row>
    <row r="31" spans="1:41" ht="18.75" customHeight="1">
      <c r="A31" s="115">
        <v>222</v>
      </c>
      <c r="B31" s="10">
        <f t="shared" si="12"/>
        <v>22300</v>
      </c>
      <c r="C31" s="76">
        <f t="shared" si="13"/>
        <v>57300</v>
      </c>
      <c r="D31" s="128">
        <f t="shared" si="14"/>
        <v>22300</v>
      </c>
      <c r="E31" s="128">
        <f t="shared" si="15"/>
        <v>0</v>
      </c>
      <c r="F31" s="20"/>
      <c r="G31" s="24">
        <f t="shared" si="16"/>
        <v>22300</v>
      </c>
      <c r="H31" s="56">
        <f>7200+15100</f>
        <v>22300</v>
      </c>
      <c r="I31" s="56"/>
      <c r="J31" s="33"/>
      <c r="K31" s="9"/>
      <c r="L31" s="9"/>
      <c r="M31" s="2"/>
      <c r="N31" s="2"/>
      <c r="O31" s="2"/>
      <c r="P31" s="2"/>
      <c r="Q31" s="28">
        <f t="shared" si="17"/>
        <v>0</v>
      </c>
      <c r="R31" s="56"/>
      <c r="S31" s="56"/>
      <c r="T31" s="20"/>
      <c r="U31" s="24">
        <f t="shared" si="18"/>
        <v>0</v>
      </c>
      <c r="V31" s="56"/>
      <c r="W31" s="56"/>
      <c r="X31" s="56"/>
      <c r="Y31" s="56"/>
      <c r="Z31" s="56"/>
      <c r="AA31" s="56"/>
      <c r="AB31" s="33"/>
      <c r="AC31" s="9"/>
      <c r="AD31" s="2"/>
      <c r="AE31" s="2"/>
      <c r="AF31" s="20"/>
      <c r="AG31" s="20"/>
      <c r="AI31" s="9">
        <f t="shared" si="11"/>
        <v>35000</v>
      </c>
      <c r="AJ31" s="2">
        <v>35000</v>
      </c>
      <c r="AK31" s="20"/>
      <c r="AL31" s="20"/>
      <c r="AN31" s="8"/>
      <c r="AO31" s="8"/>
    </row>
    <row r="32" spans="1:41" ht="15.75" customHeight="1">
      <c r="A32" s="115">
        <v>223</v>
      </c>
      <c r="B32" s="10">
        <f t="shared" si="12"/>
        <v>196330</v>
      </c>
      <c r="C32" s="76">
        <f t="shared" si="13"/>
        <v>261330</v>
      </c>
      <c r="D32" s="128">
        <f t="shared" si="14"/>
        <v>194330</v>
      </c>
      <c r="E32" s="128">
        <f t="shared" si="15"/>
        <v>2000</v>
      </c>
      <c r="F32" s="20"/>
      <c r="G32" s="24">
        <f t="shared" si="16"/>
        <v>20800</v>
      </c>
      <c r="H32" s="56">
        <v>20800</v>
      </c>
      <c r="I32" s="56"/>
      <c r="J32" s="33"/>
      <c r="K32" s="9"/>
      <c r="L32" s="9"/>
      <c r="M32" s="2"/>
      <c r="N32" s="2"/>
      <c r="O32" s="2">
        <v>2000</v>
      </c>
      <c r="P32" s="2"/>
      <c r="Q32" s="28">
        <f t="shared" si="17"/>
        <v>0</v>
      </c>
      <c r="R32" s="56"/>
      <c r="S32" s="56"/>
      <c r="T32" s="20"/>
      <c r="U32" s="24">
        <f t="shared" si="18"/>
        <v>173530</v>
      </c>
      <c r="V32" s="56">
        <v>173530</v>
      </c>
      <c r="W32" s="56"/>
      <c r="X32" s="56"/>
      <c r="Y32" s="56"/>
      <c r="Z32" s="56"/>
      <c r="AA32" s="56"/>
      <c r="AB32" s="33"/>
      <c r="AC32" s="9"/>
      <c r="AD32" s="2"/>
      <c r="AE32" s="2"/>
      <c r="AF32" s="20"/>
      <c r="AG32" s="20"/>
      <c r="AI32" s="9">
        <f t="shared" si="11"/>
        <v>65000</v>
      </c>
      <c r="AJ32" s="2">
        <v>65000</v>
      </c>
      <c r="AK32" s="20"/>
      <c r="AL32" s="20"/>
      <c r="AN32" s="8"/>
      <c r="AO32" s="8"/>
    </row>
    <row r="33" spans="1:41" ht="15.75" customHeight="1">
      <c r="A33" s="115">
        <v>225</v>
      </c>
      <c r="B33" s="10">
        <f t="shared" si="12"/>
        <v>654874.31</v>
      </c>
      <c r="C33" s="76">
        <f t="shared" si="13"/>
        <v>734874.31</v>
      </c>
      <c r="D33" s="128">
        <f t="shared" si="14"/>
        <v>122972.31000000006</v>
      </c>
      <c r="E33" s="128">
        <f t="shared" si="15"/>
        <v>531902</v>
      </c>
      <c r="F33" s="20"/>
      <c r="G33" s="24">
        <f t="shared" si="16"/>
        <v>29700</v>
      </c>
      <c r="H33" s="56">
        <v>29700</v>
      </c>
      <c r="I33" s="56"/>
      <c r="J33" s="33"/>
      <c r="K33" s="9"/>
      <c r="L33" s="9"/>
      <c r="M33" s="2"/>
      <c r="N33" s="2"/>
      <c r="O33" s="2"/>
      <c r="P33" s="2">
        <v>15000</v>
      </c>
      <c r="Q33" s="28">
        <f t="shared" si="17"/>
        <v>605174.31</v>
      </c>
      <c r="R33" s="56">
        <f>73272.31</f>
        <v>73272.31</v>
      </c>
      <c r="S33" s="56">
        <f>84000+434774.31+84+13043.69</f>
        <v>531902</v>
      </c>
      <c r="T33" s="20"/>
      <c r="U33" s="24">
        <f t="shared" si="18"/>
        <v>5000</v>
      </c>
      <c r="V33" s="56">
        <v>5000</v>
      </c>
      <c r="W33" s="56"/>
      <c r="X33" s="56"/>
      <c r="Y33" s="56"/>
      <c r="Z33" s="56"/>
      <c r="AA33" s="56"/>
      <c r="AB33" s="33"/>
      <c r="AC33" s="9"/>
      <c r="AD33" s="2"/>
      <c r="AE33" s="2"/>
      <c r="AF33" s="20"/>
      <c r="AG33" s="20"/>
      <c r="AI33" s="9">
        <f>AJ33+AK33+AL33</f>
        <v>80000</v>
      </c>
      <c r="AJ33" s="2">
        <v>80000</v>
      </c>
      <c r="AK33" s="20"/>
      <c r="AL33" s="20"/>
      <c r="AN33" s="8"/>
      <c r="AO33" s="8"/>
    </row>
    <row r="34" spans="1:41" ht="18" customHeight="1">
      <c r="A34" s="115">
        <v>226</v>
      </c>
      <c r="B34" s="10">
        <f t="shared" si="12"/>
        <v>163390</v>
      </c>
      <c r="C34" s="76">
        <f t="shared" si="13"/>
        <v>163390</v>
      </c>
      <c r="D34" s="128">
        <f t="shared" si="14"/>
        <v>143390</v>
      </c>
      <c r="E34" s="128">
        <f t="shared" si="15"/>
        <v>20000</v>
      </c>
      <c r="F34" s="20"/>
      <c r="G34" s="24">
        <f t="shared" si="16"/>
        <v>64400</v>
      </c>
      <c r="H34" s="56">
        <f>8400+56000</f>
        <v>64400</v>
      </c>
      <c r="I34" s="56"/>
      <c r="J34" s="33"/>
      <c r="K34" s="9"/>
      <c r="L34" s="9"/>
      <c r="M34" s="2"/>
      <c r="N34" s="2"/>
      <c r="O34" s="2"/>
      <c r="P34" s="2">
        <v>75990</v>
      </c>
      <c r="Q34" s="28">
        <f t="shared" si="17"/>
        <v>0</v>
      </c>
      <c r="R34" s="56"/>
      <c r="S34" s="56"/>
      <c r="T34" s="20"/>
      <c r="U34" s="24">
        <f t="shared" si="18"/>
        <v>0</v>
      </c>
      <c r="V34" s="56"/>
      <c r="W34" s="56"/>
      <c r="X34" s="56"/>
      <c r="Y34" s="56"/>
      <c r="Z34" s="56"/>
      <c r="AA34" s="56"/>
      <c r="AB34" s="33"/>
      <c r="AC34" s="9">
        <v>20000</v>
      </c>
      <c r="AD34" s="2">
        <v>3000</v>
      </c>
      <c r="AE34" s="2"/>
      <c r="AF34" s="20"/>
      <c r="AG34" s="20"/>
      <c r="AI34" s="9">
        <f aca="true" t="shared" si="19" ref="AI34:AI40">AJ34+AK34+AL34</f>
        <v>0</v>
      </c>
      <c r="AJ34" s="2"/>
      <c r="AK34" s="20"/>
      <c r="AL34" s="20"/>
      <c r="AN34" s="8"/>
      <c r="AO34" s="8"/>
    </row>
    <row r="35" spans="1:41" ht="15.75" customHeight="1">
      <c r="A35" s="115">
        <v>241</v>
      </c>
      <c r="B35" s="10">
        <f t="shared" si="12"/>
        <v>1809500</v>
      </c>
      <c r="C35" s="76"/>
      <c r="D35" s="128">
        <f t="shared" si="14"/>
        <v>1809500</v>
      </c>
      <c r="E35" s="128">
        <f t="shared" si="15"/>
        <v>0</v>
      </c>
      <c r="F35" s="20"/>
      <c r="G35" s="24">
        <f t="shared" si="16"/>
        <v>0</v>
      </c>
      <c r="H35" s="56"/>
      <c r="I35" s="56"/>
      <c r="J35" s="33"/>
      <c r="K35" s="9"/>
      <c r="L35" s="9"/>
      <c r="M35" s="2"/>
      <c r="N35" s="2"/>
      <c r="O35" s="2"/>
      <c r="P35" s="2"/>
      <c r="Q35" s="28">
        <f t="shared" si="17"/>
        <v>0</v>
      </c>
      <c r="R35" s="56"/>
      <c r="S35" s="56"/>
      <c r="T35" s="20"/>
      <c r="U35" s="24">
        <f t="shared" si="18"/>
        <v>0</v>
      </c>
      <c r="V35" s="56"/>
      <c r="W35" s="56"/>
      <c r="X35" s="56"/>
      <c r="Y35" s="56"/>
      <c r="Z35" s="56"/>
      <c r="AA35" s="56"/>
      <c r="AB35" s="33"/>
      <c r="AC35" s="9"/>
      <c r="AD35" s="2"/>
      <c r="AE35" s="2">
        <f>1756000</f>
        <v>1756000</v>
      </c>
      <c r="AF35" s="20">
        <v>53500</v>
      </c>
      <c r="AG35" s="20"/>
      <c r="AI35" s="9">
        <f t="shared" si="19"/>
        <v>0</v>
      </c>
      <c r="AJ35" s="2"/>
      <c r="AK35" s="20"/>
      <c r="AL35" s="20"/>
      <c r="AN35" s="8"/>
      <c r="AO35" s="8"/>
    </row>
    <row r="36" spans="1:41" ht="15.75" customHeight="1">
      <c r="A36" s="115">
        <v>242</v>
      </c>
      <c r="B36" s="10">
        <f t="shared" si="12"/>
        <v>0</v>
      </c>
      <c r="C36" s="76">
        <f t="shared" si="13"/>
        <v>0</v>
      </c>
      <c r="D36" s="128">
        <f t="shared" si="14"/>
        <v>0</v>
      </c>
      <c r="E36" s="128">
        <f t="shared" si="15"/>
        <v>0</v>
      </c>
      <c r="F36" s="20"/>
      <c r="G36" s="24">
        <f t="shared" si="16"/>
        <v>0</v>
      </c>
      <c r="H36" s="56"/>
      <c r="I36" s="56"/>
      <c r="J36" s="33"/>
      <c r="K36" s="9"/>
      <c r="L36" s="9"/>
      <c r="M36" s="2"/>
      <c r="N36" s="2"/>
      <c r="O36" s="2"/>
      <c r="P36" s="2"/>
      <c r="Q36" s="28">
        <f t="shared" si="17"/>
        <v>0</v>
      </c>
      <c r="R36" s="56"/>
      <c r="S36" s="56"/>
      <c r="T36" s="20"/>
      <c r="U36" s="24">
        <f t="shared" si="18"/>
        <v>0</v>
      </c>
      <c r="V36" s="56"/>
      <c r="W36" s="56"/>
      <c r="X36" s="56"/>
      <c r="Y36" s="56"/>
      <c r="Z36" s="56"/>
      <c r="AA36" s="56"/>
      <c r="AB36" s="33"/>
      <c r="AC36" s="9"/>
      <c r="AD36" s="2"/>
      <c r="AE36" s="2"/>
      <c r="AF36" s="20"/>
      <c r="AG36" s="20"/>
      <c r="AI36" s="9">
        <f t="shared" si="19"/>
        <v>0</v>
      </c>
      <c r="AJ36" s="2"/>
      <c r="AK36" s="20"/>
      <c r="AL36" s="20"/>
      <c r="AN36" s="8"/>
      <c r="AO36" s="8"/>
    </row>
    <row r="37" spans="1:41" ht="15.75" customHeight="1">
      <c r="A37" s="115">
        <v>251</v>
      </c>
      <c r="B37" s="10">
        <f t="shared" si="12"/>
        <v>20910</v>
      </c>
      <c r="C37" s="76">
        <f t="shared" si="13"/>
        <v>20910</v>
      </c>
      <c r="D37" s="128">
        <f t="shared" si="14"/>
        <v>20910</v>
      </c>
      <c r="E37" s="128">
        <f t="shared" si="15"/>
        <v>0</v>
      </c>
      <c r="F37" s="20"/>
      <c r="G37" s="24">
        <f t="shared" si="16"/>
        <v>0</v>
      </c>
      <c r="H37" s="56"/>
      <c r="I37" s="56"/>
      <c r="J37" s="33"/>
      <c r="K37" s="9"/>
      <c r="L37" s="9">
        <v>20910</v>
      </c>
      <c r="M37" s="2"/>
      <c r="N37" s="2"/>
      <c r="O37" s="2"/>
      <c r="P37" s="2"/>
      <c r="Q37" s="28">
        <f t="shared" si="17"/>
        <v>0</v>
      </c>
      <c r="R37" s="56"/>
      <c r="S37" s="56"/>
      <c r="T37" s="20"/>
      <c r="U37" s="24">
        <f t="shared" si="18"/>
        <v>0</v>
      </c>
      <c r="V37" s="56"/>
      <c r="W37" s="56"/>
      <c r="X37" s="56"/>
      <c r="Y37" s="56"/>
      <c r="Z37" s="56"/>
      <c r="AA37" s="56"/>
      <c r="AB37" s="33"/>
      <c r="AC37" s="9"/>
      <c r="AD37" s="2"/>
      <c r="AE37" s="2"/>
      <c r="AF37" s="20"/>
      <c r="AG37" s="20"/>
      <c r="AI37" s="9">
        <f t="shared" si="19"/>
        <v>0</v>
      </c>
      <c r="AJ37" s="2"/>
      <c r="AK37" s="20"/>
      <c r="AL37" s="20"/>
      <c r="AN37" s="8"/>
      <c r="AO37" s="8"/>
    </row>
    <row r="38" spans="1:41" ht="18.75" customHeight="1">
      <c r="A38" s="115">
        <v>290</v>
      </c>
      <c r="B38" s="10">
        <f t="shared" si="12"/>
        <v>5650</v>
      </c>
      <c r="C38" s="76">
        <f t="shared" si="13"/>
        <v>5650</v>
      </c>
      <c r="D38" s="128">
        <f t="shared" si="14"/>
        <v>5650</v>
      </c>
      <c r="E38" s="128">
        <f t="shared" si="15"/>
        <v>0</v>
      </c>
      <c r="F38" s="20"/>
      <c r="G38" s="24">
        <f t="shared" si="16"/>
        <v>650</v>
      </c>
      <c r="H38" s="56">
        <v>650</v>
      </c>
      <c r="I38" s="56"/>
      <c r="J38" s="33"/>
      <c r="K38" s="9"/>
      <c r="L38" s="9"/>
      <c r="M38" s="2"/>
      <c r="N38" s="2">
        <v>5000</v>
      </c>
      <c r="O38" s="2"/>
      <c r="P38" s="2"/>
      <c r="Q38" s="28">
        <f t="shared" si="17"/>
        <v>0</v>
      </c>
      <c r="R38" s="56"/>
      <c r="S38" s="56"/>
      <c r="T38" s="20"/>
      <c r="U38" s="24">
        <f t="shared" si="18"/>
        <v>0</v>
      </c>
      <c r="V38" s="56"/>
      <c r="W38" s="56"/>
      <c r="X38" s="56"/>
      <c r="Y38" s="56"/>
      <c r="Z38" s="56"/>
      <c r="AA38" s="56"/>
      <c r="AB38" s="33"/>
      <c r="AC38" s="9"/>
      <c r="AD38" s="2"/>
      <c r="AE38" s="2"/>
      <c r="AF38" s="20"/>
      <c r="AG38" s="20"/>
      <c r="AI38" s="9">
        <f t="shared" si="19"/>
        <v>0</v>
      </c>
      <c r="AJ38" s="2"/>
      <c r="AK38" s="20"/>
      <c r="AL38" s="20"/>
      <c r="AN38" s="8"/>
      <c r="AO38" s="8"/>
    </row>
    <row r="39" spans="1:41" ht="18.75" customHeight="1">
      <c r="A39" s="115">
        <v>310</v>
      </c>
      <c r="B39" s="10">
        <f t="shared" si="12"/>
        <v>40000</v>
      </c>
      <c r="C39" s="76">
        <f t="shared" si="13"/>
        <v>40000</v>
      </c>
      <c r="D39" s="128">
        <f t="shared" si="14"/>
        <v>40000</v>
      </c>
      <c r="E39" s="128">
        <f t="shared" si="15"/>
        <v>0</v>
      </c>
      <c r="F39" s="20"/>
      <c r="G39" s="24">
        <f t="shared" si="16"/>
        <v>0</v>
      </c>
      <c r="H39" s="56"/>
      <c r="I39" s="56"/>
      <c r="J39" s="33"/>
      <c r="K39" s="9"/>
      <c r="L39" s="9"/>
      <c r="M39" s="2"/>
      <c r="N39" s="2"/>
      <c r="O39" s="2"/>
      <c r="P39" s="2"/>
      <c r="Q39" s="28">
        <f t="shared" si="17"/>
        <v>0</v>
      </c>
      <c r="R39" s="56"/>
      <c r="S39" s="56"/>
      <c r="T39" s="20"/>
      <c r="U39" s="24">
        <f t="shared" si="18"/>
        <v>40000</v>
      </c>
      <c r="V39" s="56">
        <v>40000</v>
      </c>
      <c r="W39" s="56"/>
      <c r="X39" s="56"/>
      <c r="Y39" s="56"/>
      <c r="Z39" s="56"/>
      <c r="AA39" s="56"/>
      <c r="AB39" s="33"/>
      <c r="AC39" s="9"/>
      <c r="AD39" s="2"/>
      <c r="AE39" s="2"/>
      <c r="AF39" s="20"/>
      <c r="AG39" s="20"/>
      <c r="AI39" s="9">
        <f t="shared" si="19"/>
        <v>0</v>
      </c>
      <c r="AJ39" s="2"/>
      <c r="AK39" s="20"/>
      <c r="AL39" s="20"/>
      <c r="AN39" s="8"/>
      <c r="AO39" s="8"/>
    </row>
    <row r="40" spans="1:41" ht="21" customHeight="1" thickBot="1">
      <c r="A40" s="116">
        <v>340</v>
      </c>
      <c r="B40" s="10">
        <f t="shared" si="12"/>
        <v>366022.91000000003</v>
      </c>
      <c r="C40" s="76">
        <f t="shared" si="13"/>
        <v>457262.91000000003</v>
      </c>
      <c r="D40" s="128">
        <f t="shared" si="14"/>
        <v>359462.91000000003</v>
      </c>
      <c r="E40" s="128">
        <f t="shared" si="15"/>
        <v>6560</v>
      </c>
      <c r="F40" s="37"/>
      <c r="G40" s="24">
        <f t="shared" si="16"/>
        <v>247462.91</v>
      </c>
      <c r="H40" s="34">
        <v>247462.91</v>
      </c>
      <c r="I40" s="34"/>
      <c r="J40" s="35"/>
      <c r="K40" s="40"/>
      <c r="L40" s="40"/>
      <c r="M40" s="39">
        <v>2400</v>
      </c>
      <c r="N40" s="39"/>
      <c r="O40" s="39">
        <v>4160</v>
      </c>
      <c r="P40" s="39">
        <v>77000</v>
      </c>
      <c r="Q40" s="28">
        <f t="shared" si="17"/>
        <v>0</v>
      </c>
      <c r="R40" s="34"/>
      <c r="S40" s="34"/>
      <c r="T40" s="37"/>
      <c r="U40" s="38">
        <f t="shared" si="18"/>
        <v>35000</v>
      </c>
      <c r="V40" s="34">
        <f>75000-40000</f>
        <v>35000</v>
      </c>
      <c r="W40" s="34"/>
      <c r="X40" s="34"/>
      <c r="Y40" s="34"/>
      <c r="Z40" s="34"/>
      <c r="AA40" s="34"/>
      <c r="AB40" s="35"/>
      <c r="AC40" s="40"/>
      <c r="AD40" s="39"/>
      <c r="AE40" s="39"/>
      <c r="AF40" s="37"/>
      <c r="AG40" s="37"/>
      <c r="AI40" s="9">
        <f t="shared" si="19"/>
        <v>91240</v>
      </c>
      <c r="AJ40" s="39">
        <v>91240</v>
      </c>
      <c r="AK40" s="37"/>
      <c r="AL40" s="37"/>
      <c r="AN40" s="8"/>
      <c r="AO40" s="8"/>
    </row>
    <row r="41" spans="1:41" ht="15" customHeight="1" thickBot="1">
      <c r="A41" s="117"/>
      <c r="B41" s="10">
        <f t="shared" si="12"/>
        <v>5573680.220000001</v>
      </c>
      <c r="C41" s="42">
        <f>C27+C28+C29+C30+C31+C32+C33+C34+C35+C36+C37+C38+C39+C40</f>
        <v>5520180.220000001</v>
      </c>
      <c r="D41" s="42">
        <f>D27+D28+D29+D30+D31+D32+D33+D34+D35+D36+D37+D38+D39+D40</f>
        <v>4964268.220000001</v>
      </c>
      <c r="E41" s="42">
        <f>E27+E28+E29+E30+E31+E32+E33+E34+E35+E36+E37+E38+E39+E40</f>
        <v>609412</v>
      </c>
      <c r="F41" s="43">
        <f aca="true" t="shared" si="20" ref="F41:AG41">SUM(F27:F40)</f>
        <v>466820</v>
      </c>
      <c r="G41" s="44">
        <f t="shared" si="20"/>
        <v>2164245.91</v>
      </c>
      <c r="H41" s="36">
        <f t="shared" si="20"/>
        <v>473112.91000000003</v>
      </c>
      <c r="I41" s="36">
        <f t="shared" si="20"/>
        <v>995213</v>
      </c>
      <c r="J41" s="19">
        <f t="shared" si="20"/>
        <v>695920</v>
      </c>
      <c r="K41" s="46">
        <f t="shared" si="20"/>
        <v>0</v>
      </c>
      <c r="L41" s="46">
        <f t="shared" si="20"/>
        <v>20910</v>
      </c>
      <c r="M41" s="45">
        <f t="shared" si="20"/>
        <v>2400</v>
      </c>
      <c r="N41" s="45">
        <f t="shared" si="20"/>
        <v>5000</v>
      </c>
      <c r="O41" s="45">
        <f t="shared" si="20"/>
        <v>55110</v>
      </c>
      <c r="P41" s="45">
        <f t="shared" si="20"/>
        <v>167990</v>
      </c>
      <c r="Q41" s="45">
        <f t="shared" si="20"/>
        <v>605174.31</v>
      </c>
      <c r="R41" s="36">
        <f t="shared" si="20"/>
        <v>73272.31</v>
      </c>
      <c r="S41" s="36">
        <f t="shared" si="20"/>
        <v>531902</v>
      </c>
      <c r="T41" s="43">
        <f t="shared" si="20"/>
        <v>0</v>
      </c>
      <c r="U41" s="44">
        <f t="shared" si="20"/>
        <v>253530</v>
      </c>
      <c r="V41" s="36">
        <f t="shared" si="20"/>
        <v>253530</v>
      </c>
      <c r="W41" s="36">
        <f t="shared" si="20"/>
        <v>0</v>
      </c>
      <c r="X41" s="36">
        <f t="shared" si="20"/>
        <v>0</v>
      </c>
      <c r="Y41" s="36">
        <f t="shared" si="20"/>
        <v>0</v>
      </c>
      <c r="Z41" s="36">
        <f t="shared" si="20"/>
        <v>0</v>
      </c>
      <c r="AA41" s="36">
        <f t="shared" si="20"/>
        <v>0</v>
      </c>
      <c r="AB41" s="19">
        <f t="shared" si="20"/>
        <v>0</v>
      </c>
      <c r="AC41" s="46">
        <f t="shared" si="20"/>
        <v>20000</v>
      </c>
      <c r="AD41" s="45">
        <f t="shared" si="20"/>
        <v>3000</v>
      </c>
      <c r="AE41" s="45">
        <f t="shared" si="20"/>
        <v>1756000</v>
      </c>
      <c r="AF41" s="43">
        <f t="shared" si="20"/>
        <v>53500</v>
      </c>
      <c r="AG41" s="43">
        <f t="shared" si="20"/>
        <v>0</v>
      </c>
      <c r="AH41" s="59"/>
      <c r="AI41" s="46">
        <f>SUM(AI27:AI40)</f>
        <v>1756000</v>
      </c>
      <c r="AJ41" s="45">
        <f>SUM(AJ27:AJ40)</f>
        <v>1756000</v>
      </c>
      <c r="AK41" s="45">
        <f>SUM(AK27:AK40)</f>
        <v>0</v>
      </c>
      <c r="AL41" s="45">
        <f>SUM(AL27:AL40)</f>
        <v>0</v>
      </c>
      <c r="AM41" s="59"/>
      <c r="AN41" s="8"/>
      <c r="AO41" s="8"/>
    </row>
    <row r="42" spans="1:40" s="7" customFormat="1" ht="34.5" customHeight="1">
      <c r="A42" s="124" t="s">
        <v>46</v>
      </c>
      <c r="B42" s="41">
        <v>4935380</v>
      </c>
      <c r="C42" s="77"/>
      <c r="D42" s="77"/>
      <c r="E42" s="77"/>
      <c r="F42" s="12">
        <f>F41*100/B41</f>
        <v>8.37543564707772</v>
      </c>
      <c r="G42" s="12">
        <f>G41*100/B41</f>
        <v>38.829746676783685</v>
      </c>
      <c r="H42" s="12">
        <f>H41*100/B41</f>
        <v>8.488339684475116</v>
      </c>
      <c r="I42" s="12">
        <f>I41*100/B41</f>
        <v>17.855581244666382</v>
      </c>
      <c r="J42" s="12">
        <f>J41*100/B41</f>
        <v>12.485825747642192</v>
      </c>
      <c r="K42" s="12">
        <f>K41*100/B41</f>
        <v>0</v>
      </c>
      <c r="L42" s="12">
        <f>L41*100/B41</f>
        <v>0.3751560759616022</v>
      </c>
      <c r="M42" s="12">
        <f>M41*100/B41</f>
        <v>0.043059520913813744</v>
      </c>
      <c r="N42" s="12">
        <f>N41*100/B41</f>
        <v>0.08970733523711195</v>
      </c>
      <c r="O42" s="12">
        <f>O41*100/B41</f>
        <v>0.988754248983448</v>
      </c>
      <c r="P42" s="12">
        <f>P41*100/B41</f>
        <v>3.0139870492964875</v>
      </c>
      <c r="Q42" s="12">
        <f>Q41*100/B41</f>
        <v>10.857714940811585</v>
      </c>
      <c r="R42" s="12">
        <f>R41*100/B41</f>
        <v>1.3146127353535182</v>
      </c>
      <c r="S42" s="12">
        <f>S41*100/B41</f>
        <v>9.543102205458066</v>
      </c>
      <c r="T42" s="12">
        <f>T41*100/B41</f>
        <v>0</v>
      </c>
      <c r="U42" s="12">
        <f>U41*100/B41</f>
        <v>4.548700140532999</v>
      </c>
      <c r="V42" s="12">
        <f>V41*100/B41</f>
        <v>4.548700140532999</v>
      </c>
      <c r="W42" s="12">
        <f>W41*100/B41</f>
        <v>0</v>
      </c>
      <c r="X42" s="12">
        <f>X41*100/B41</f>
        <v>0</v>
      </c>
      <c r="Y42" s="12">
        <f>Y41*100/B41</f>
        <v>0</v>
      </c>
      <c r="Z42" s="12">
        <f>Z41*100/B41</f>
        <v>0</v>
      </c>
      <c r="AA42" s="12">
        <f>AA41*100/B41</f>
        <v>0</v>
      </c>
      <c r="AB42" s="12">
        <f>AB41*100/B41</f>
        <v>0</v>
      </c>
      <c r="AC42" s="12">
        <f>AC41*100/B41</f>
        <v>0.3588293409484478</v>
      </c>
      <c r="AD42" s="12">
        <f>AD41*100/B41</f>
        <v>0.05382440114226718</v>
      </c>
      <c r="AE42" s="12">
        <f>AE41*100/B41</f>
        <v>31.50521613527372</v>
      </c>
      <c r="AF42" s="12">
        <f>AF41*100/B41</f>
        <v>0.9598684870370979</v>
      </c>
      <c r="AG42" s="12">
        <f>AG41*100/C41</f>
        <v>0</v>
      </c>
      <c r="AH42" s="12"/>
      <c r="AI42" s="12">
        <f>AI41*100/AE41</f>
        <v>100</v>
      </c>
      <c r="AJ42" s="12">
        <f>AJ41*100/AI41</f>
        <v>100</v>
      </c>
      <c r="AK42" s="12">
        <f>AK41*100/AI41</f>
        <v>0</v>
      </c>
      <c r="AL42" s="12">
        <f>AL41*100/AJ41</f>
        <v>0</v>
      </c>
      <c r="AM42" s="60"/>
      <c r="AN42" s="60"/>
    </row>
    <row r="43" spans="2:41" ht="12.75">
      <c r="B43" s="6">
        <f>B41-B42</f>
        <v>638300.2200000007</v>
      </c>
      <c r="C43" s="6"/>
      <c r="D43" s="6"/>
      <c r="E43" s="6"/>
      <c r="F43" s="7">
        <f>F41+G41+L41+M41</f>
        <v>2654375.91</v>
      </c>
      <c r="AI43" s="5"/>
      <c r="AJ43" s="15"/>
      <c r="AN43" s="8"/>
      <c r="AO43" s="8"/>
    </row>
    <row r="44" spans="35:41" ht="14.25" customHeight="1">
      <c r="AI44" s="1"/>
      <c r="AN44" s="8"/>
      <c r="AO44" s="8"/>
    </row>
    <row r="45" ht="11.25" customHeight="1">
      <c r="AN45" s="8"/>
    </row>
    <row r="46" ht="12" customHeight="1">
      <c r="AN46" s="8"/>
    </row>
    <row r="47" spans="1:34" ht="15">
      <c r="A47" s="3"/>
      <c r="B47" s="140" t="s">
        <v>22</v>
      </c>
      <c r="C47" s="141"/>
      <c r="D47" s="141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  <c r="AF47" s="17"/>
      <c r="AG47" s="17"/>
      <c r="AH47" s="18"/>
    </row>
    <row r="48" spans="1:34" ht="13.5" thickBot="1">
      <c r="A48" s="25"/>
      <c r="B48" s="16"/>
      <c r="C48" s="74"/>
      <c r="D48" s="74"/>
      <c r="E48" s="74"/>
      <c r="F48" s="17"/>
      <c r="G48" s="18"/>
      <c r="H48" s="18"/>
      <c r="I48" s="18"/>
      <c r="J48" s="18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4"/>
      <c r="AF48" s="17"/>
      <c r="AG48" s="17"/>
      <c r="AH48" s="18"/>
    </row>
    <row r="49" spans="1:38" ht="36.75" customHeight="1" thickBot="1">
      <c r="A49" s="137" t="s">
        <v>44</v>
      </c>
      <c r="B49" s="30"/>
      <c r="C49" s="75"/>
      <c r="D49" s="75"/>
      <c r="E49" s="75"/>
      <c r="F49" s="31" t="str">
        <f>F24</f>
        <v>01 02 7618021</v>
      </c>
      <c r="G49" s="31" t="str">
        <f aca="true" t="shared" si="21" ref="G49:AK49">G24</f>
        <v>01 04 </v>
      </c>
      <c r="H49" s="98" t="str">
        <f t="shared" si="21"/>
        <v>01 04 7618021</v>
      </c>
      <c r="I49" s="98" t="str">
        <f t="shared" si="21"/>
        <v>01 04 7618021</v>
      </c>
      <c r="J49" s="98" t="str">
        <f t="shared" si="21"/>
        <v>01 04 7618027</v>
      </c>
      <c r="K49" s="31" t="str">
        <f>K24</f>
        <v>01 04 4937423</v>
      </c>
      <c r="L49" s="31" t="str">
        <f t="shared" si="21"/>
        <v>01 04 7618029</v>
      </c>
      <c r="M49" s="31" t="str">
        <f t="shared" si="21"/>
        <v>01 04 7617514</v>
      </c>
      <c r="N49" s="31" t="str">
        <f t="shared" si="21"/>
        <v>01 11 7618112</v>
      </c>
      <c r="O49" s="31" t="str">
        <f t="shared" si="21"/>
        <v>02 03 7615118</v>
      </c>
      <c r="P49" s="31" t="str">
        <f t="shared" si="21"/>
        <v>03 10 4938348</v>
      </c>
      <c r="Q49" s="31" t="str">
        <f t="shared" si="21"/>
        <v>04 09 4</v>
      </c>
      <c r="R49" s="98" t="str">
        <f t="shared" si="21"/>
        <v>04 09 4928342</v>
      </c>
      <c r="S49" s="98" t="str">
        <f t="shared" si="21"/>
        <v>04 09 4927(9)508</v>
      </c>
      <c r="T49" s="31" t="str">
        <f t="shared" si="21"/>
        <v>05 02 3510500</v>
      </c>
      <c r="U49" s="31" t="str">
        <f t="shared" si="21"/>
        <v>05 03 4918340</v>
      </c>
      <c r="V49" s="98" t="str">
        <f t="shared" si="21"/>
        <v>05 03 4918340</v>
      </c>
      <c r="W49" s="98" t="str">
        <f t="shared" si="21"/>
        <v>05 03 4918340</v>
      </c>
      <c r="X49" s="98" t="str">
        <f t="shared" si="21"/>
        <v>05 03 4918340</v>
      </c>
      <c r="Y49" s="98" t="str">
        <f t="shared" si="21"/>
        <v>05 03 4918340</v>
      </c>
      <c r="Z49" s="98" t="str">
        <f t="shared" si="21"/>
        <v>05 03 4918340</v>
      </c>
      <c r="AA49" s="98" t="str">
        <f t="shared" si="21"/>
        <v>05 03 4918493</v>
      </c>
      <c r="AB49" s="98" t="str">
        <f t="shared" si="21"/>
        <v>05 03 4918340</v>
      </c>
      <c r="AC49" s="31" t="str">
        <f t="shared" si="21"/>
        <v>09 09 4937(9)555</v>
      </c>
      <c r="AD49" s="31" t="str">
        <f t="shared" si="21"/>
        <v>10 09 4937(9)555</v>
      </c>
      <c r="AE49" s="31" t="str">
        <f t="shared" si="21"/>
        <v>08 01 5098061</v>
      </c>
      <c r="AF49" s="31" t="str">
        <f t="shared" si="21"/>
        <v>08 01 5021021</v>
      </c>
      <c r="AG49" s="31" t="str">
        <f>AG24</f>
        <v>08 01 4937423</v>
      </c>
      <c r="AH49" s="18"/>
      <c r="AI49" s="131" t="str">
        <f t="shared" si="21"/>
        <v>08 01</v>
      </c>
      <c r="AJ49" s="31" t="str">
        <f t="shared" si="21"/>
        <v>08 01 5098061</v>
      </c>
      <c r="AK49" s="31" t="str">
        <f t="shared" si="21"/>
        <v>08 01 5021021</v>
      </c>
      <c r="AL49" s="31" t="str">
        <f>AL24</f>
        <v>08 01 4937423</v>
      </c>
    </row>
    <row r="50" spans="1:39" s="92" customFormat="1" ht="30.75" customHeight="1" thickBot="1">
      <c r="A50" s="138"/>
      <c r="B50" s="91" t="s">
        <v>2</v>
      </c>
      <c r="C50" s="79" t="s">
        <v>21</v>
      </c>
      <c r="D50" s="125"/>
      <c r="E50" s="125"/>
      <c r="F50" s="101" t="str">
        <f>F25</f>
        <v>Глава</v>
      </c>
      <c r="G50" s="101" t="str">
        <f aca="true" t="shared" si="22" ref="G50:AK50">G25</f>
        <v>ВСЕГО (3+4+5)</v>
      </c>
      <c r="H50" s="103" t="str">
        <f t="shared" si="22"/>
        <v>хоз. Расх</v>
      </c>
      <c r="I50" s="103" t="str">
        <f t="shared" si="22"/>
        <v>муниц</v>
      </c>
      <c r="J50" s="103" t="str">
        <f t="shared" si="22"/>
        <v>ЕТС</v>
      </c>
      <c r="K50" s="101" t="str">
        <f>K25</f>
        <v>энергообследование</v>
      </c>
      <c r="L50" s="101" t="str">
        <f t="shared" si="22"/>
        <v>Передаваемые полномочия</v>
      </c>
      <c r="M50" s="101" t="str">
        <f t="shared" si="22"/>
        <v>Административная</v>
      </c>
      <c r="N50" s="101" t="str">
        <f t="shared" si="22"/>
        <v>Резервный фонд</v>
      </c>
      <c r="O50" s="101" t="str">
        <f t="shared" si="22"/>
        <v>Военкомат</v>
      </c>
      <c r="P50" s="101" t="str">
        <f t="shared" si="22"/>
        <v>ГО ЧС</v>
      </c>
      <c r="Q50" s="101" t="str">
        <f t="shared" si="22"/>
        <v>Дороги Красноярья</v>
      </c>
      <c r="R50" s="104" t="str">
        <f t="shared" si="22"/>
        <v>Дороги </v>
      </c>
      <c r="S50" s="104" t="str">
        <f t="shared" si="22"/>
        <v>Дороги Красноярья</v>
      </c>
      <c r="T50" s="101" t="str">
        <f t="shared" si="22"/>
        <v>Подстанция</v>
      </c>
      <c r="U50" s="101" t="str">
        <f t="shared" si="22"/>
        <v>Благоустр(14+15+16+17+18+19+20)</v>
      </c>
      <c r="V50" s="104" t="str">
        <f t="shared" si="22"/>
        <v>Уличное освещение</v>
      </c>
      <c r="W50" s="104" t="str">
        <f t="shared" si="22"/>
        <v>Содержание памятника "Солдату"</v>
      </c>
      <c r="X50" s="104" t="str">
        <f t="shared" si="22"/>
        <v>кладбище</v>
      </c>
      <c r="Y50" s="104" t="str">
        <f t="shared" si="22"/>
        <v>"Лучшая усадьба"</v>
      </c>
      <c r="Z50" s="104" t="str">
        <f t="shared" si="22"/>
        <v>благоустройство (вырезка тополей)</v>
      </c>
      <c r="AA50" s="104" t="str">
        <f t="shared" si="22"/>
        <v>ТБО</v>
      </c>
      <c r="AB50" s="104">
        <f t="shared" si="22"/>
        <v>0</v>
      </c>
      <c r="AC50" s="101" t="str">
        <f t="shared" si="22"/>
        <v>аккорицидная</v>
      </c>
      <c r="AD50" s="101" t="str">
        <f t="shared" si="22"/>
        <v>аккорицидная</v>
      </c>
      <c r="AE50" s="101" t="str">
        <f t="shared" si="22"/>
        <v>СДК</v>
      </c>
      <c r="AF50" s="101" t="str">
        <f t="shared" si="22"/>
        <v>СДК (целевые)</v>
      </c>
      <c r="AG50" s="101" t="str">
        <f>AG25</f>
        <v>СДК (иные цели)</v>
      </c>
      <c r="AH50" s="135"/>
      <c r="AI50" s="132" t="str">
        <f t="shared" si="22"/>
        <v>ВСЕГО</v>
      </c>
      <c r="AJ50" s="101" t="str">
        <f t="shared" si="22"/>
        <v>СДК</v>
      </c>
      <c r="AK50" s="101" t="str">
        <f t="shared" si="22"/>
        <v>СДК (целевые)</v>
      </c>
      <c r="AL50" s="101" t="str">
        <f>AL25</f>
        <v>СДК (иные цели)</v>
      </c>
      <c r="AM50" s="88"/>
    </row>
    <row r="51" spans="1:39" s="50" customFormat="1" ht="18" customHeight="1" thickBot="1">
      <c r="A51" s="139"/>
      <c r="B51" s="48"/>
      <c r="C51" s="48"/>
      <c r="D51" s="48"/>
      <c r="E51" s="48"/>
      <c r="F51" s="47">
        <v>1</v>
      </c>
      <c r="G51" s="47">
        <v>2</v>
      </c>
      <c r="H51" s="99">
        <v>3</v>
      </c>
      <c r="I51" s="99">
        <v>4</v>
      </c>
      <c r="J51" s="99">
        <v>5</v>
      </c>
      <c r="K51" s="47">
        <v>6</v>
      </c>
      <c r="L51" s="47">
        <v>6</v>
      </c>
      <c r="M51" s="47">
        <v>7</v>
      </c>
      <c r="N51" s="47">
        <v>8</v>
      </c>
      <c r="O51" s="47">
        <v>9</v>
      </c>
      <c r="P51" s="47">
        <v>10</v>
      </c>
      <c r="Q51" s="47">
        <v>11</v>
      </c>
      <c r="R51" s="99">
        <v>11</v>
      </c>
      <c r="S51" s="99">
        <v>11</v>
      </c>
      <c r="T51" s="47">
        <v>12</v>
      </c>
      <c r="U51" s="49">
        <v>13</v>
      </c>
      <c r="V51" s="99">
        <v>14</v>
      </c>
      <c r="W51" s="99">
        <v>15</v>
      </c>
      <c r="X51" s="99">
        <v>16</v>
      </c>
      <c r="Y51" s="99">
        <v>17</v>
      </c>
      <c r="Z51" s="99">
        <v>18</v>
      </c>
      <c r="AA51" s="99">
        <v>19</v>
      </c>
      <c r="AB51" s="100">
        <v>20</v>
      </c>
      <c r="AC51" s="62">
        <v>21</v>
      </c>
      <c r="AD51" s="47">
        <v>22</v>
      </c>
      <c r="AE51" s="47">
        <v>23</v>
      </c>
      <c r="AF51" s="63">
        <v>24</v>
      </c>
      <c r="AG51" s="57">
        <v>24</v>
      </c>
      <c r="AH51" s="73"/>
      <c r="AI51" s="133">
        <v>1</v>
      </c>
      <c r="AJ51" s="47">
        <v>2</v>
      </c>
      <c r="AK51" s="63">
        <v>3</v>
      </c>
      <c r="AL51" s="63">
        <v>3</v>
      </c>
      <c r="AM51" s="58"/>
    </row>
    <row r="52" spans="1:38" ht="19.5" customHeight="1">
      <c r="A52" s="118">
        <v>211</v>
      </c>
      <c r="B52" s="10">
        <f aca="true" t="shared" si="23" ref="B52:B65">F52+G52+L52+M52+N52+O52+P52+Q52+T52+U52+AC52+AD52+AE52+AF52</f>
        <v>1372120.7</v>
      </c>
      <c r="C52" s="76">
        <f>B52+AI52</f>
        <v>2193889.46</v>
      </c>
      <c r="D52" s="76"/>
      <c r="E52" s="76"/>
      <c r="F52" s="26">
        <f>F27-F6</f>
        <v>288783.2</v>
      </c>
      <c r="G52" s="27">
        <f aca="true" t="shared" si="24" ref="G52:G65">H52+I52+J52</f>
        <v>1056232.4</v>
      </c>
      <c r="H52" s="94">
        <f aca="true" t="shared" si="25" ref="H52:P52">H27-H6</f>
        <v>0</v>
      </c>
      <c r="I52" s="94">
        <f t="shared" si="25"/>
        <v>627060.04</v>
      </c>
      <c r="J52" s="94">
        <f t="shared" si="25"/>
        <v>429172.36</v>
      </c>
      <c r="K52" s="26">
        <f aca="true" t="shared" si="26" ref="K52:K65">K27-K6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27105.1</v>
      </c>
      <c r="P52" s="26">
        <f t="shared" si="25"/>
        <v>0</v>
      </c>
      <c r="Q52" s="28">
        <f>R52+S52</f>
        <v>0</v>
      </c>
      <c r="R52" s="94">
        <f aca="true" t="shared" si="27" ref="R52:T65">R27-R6</f>
        <v>0</v>
      </c>
      <c r="S52" s="94">
        <f t="shared" si="27"/>
        <v>0</v>
      </c>
      <c r="T52" s="26">
        <f t="shared" si="27"/>
        <v>0</v>
      </c>
      <c r="U52" s="27">
        <f aca="true" t="shared" si="28" ref="U52:U65">V52+W52+X52+Y52+Z52+AA52+AB52</f>
        <v>0</v>
      </c>
      <c r="V52" s="94">
        <f aca="true" t="shared" si="29" ref="V52:AA52">V27-V6</f>
        <v>0</v>
      </c>
      <c r="W52" s="94">
        <f t="shared" si="29"/>
        <v>0</v>
      </c>
      <c r="X52" s="94">
        <f t="shared" si="29"/>
        <v>0</v>
      </c>
      <c r="Y52" s="94">
        <f t="shared" si="29"/>
        <v>0</v>
      </c>
      <c r="Z52" s="94">
        <f t="shared" si="29"/>
        <v>0</v>
      </c>
      <c r="AA52" s="94">
        <f t="shared" si="29"/>
        <v>0</v>
      </c>
      <c r="AB52" s="94">
        <f aca="true" t="shared" si="30" ref="AB52:AF65">AB27-AB6</f>
        <v>0</v>
      </c>
      <c r="AC52" s="26">
        <f t="shared" si="30"/>
        <v>0</v>
      </c>
      <c r="AD52" s="26">
        <f t="shared" si="30"/>
        <v>0</v>
      </c>
      <c r="AE52" s="26">
        <f t="shared" si="30"/>
        <v>0</v>
      </c>
      <c r="AF52" s="26">
        <f t="shared" si="30"/>
        <v>0</v>
      </c>
      <c r="AG52" s="26">
        <f aca="true" t="shared" si="31" ref="AG52:AG65">AG27-AG6</f>
        <v>0</v>
      </c>
      <c r="AI52" s="29">
        <f aca="true" t="shared" si="32" ref="AI52:AI65">AJ52+AK52</f>
        <v>821768.76</v>
      </c>
      <c r="AJ52" s="26">
        <f aca="true" t="shared" si="33" ref="AJ52:AK65">AJ27-AJ6</f>
        <v>821768.76</v>
      </c>
      <c r="AK52" s="26">
        <f t="shared" si="33"/>
        <v>0</v>
      </c>
      <c r="AL52" s="26">
        <f aca="true" t="shared" si="34" ref="AL52:AL65">AL27-AL6</f>
        <v>0</v>
      </c>
    </row>
    <row r="53" spans="1:38" ht="22.5" customHeight="1">
      <c r="A53" s="119">
        <v>212</v>
      </c>
      <c r="B53" s="10">
        <f t="shared" si="23"/>
        <v>2400</v>
      </c>
      <c r="C53" s="76">
        <f aca="true" t="shared" si="35" ref="C53:C59">B53+AI53</f>
        <v>2400</v>
      </c>
      <c r="D53" s="76"/>
      <c r="E53" s="76"/>
      <c r="F53" s="26">
        <f aca="true" t="shared" si="36" ref="F53:H65">F28-F7</f>
        <v>0</v>
      </c>
      <c r="G53" s="24">
        <f t="shared" si="24"/>
        <v>2400</v>
      </c>
      <c r="H53" s="94">
        <f t="shared" si="36"/>
        <v>2400</v>
      </c>
      <c r="I53" s="94">
        <f aca="true" t="shared" si="37" ref="I53:P65">I28-I7</f>
        <v>0</v>
      </c>
      <c r="J53" s="94">
        <f t="shared" si="37"/>
        <v>0</v>
      </c>
      <c r="K53" s="26">
        <f t="shared" si="26"/>
        <v>0</v>
      </c>
      <c r="L53" s="26">
        <f t="shared" si="37"/>
        <v>0</v>
      </c>
      <c r="M53" s="26">
        <f t="shared" si="37"/>
        <v>0</v>
      </c>
      <c r="N53" s="26">
        <f t="shared" si="37"/>
        <v>0</v>
      </c>
      <c r="O53" s="26">
        <f t="shared" si="37"/>
        <v>0</v>
      </c>
      <c r="P53" s="26">
        <f t="shared" si="37"/>
        <v>0</v>
      </c>
      <c r="Q53" s="28">
        <f aca="true" t="shared" si="38" ref="Q53:Q65">R53+S53</f>
        <v>0</v>
      </c>
      <c r="R53" s="94">
        <f t="shared" si="27"/>
        <v>0</v>
      </c>
      <c r="S53" s="94">
        <f t="shared" si="27"/>
        <v>0</v>
      </c>
      <c r="T53" s="26">
        <f t="shared" si="27"/>
        <v>0</v>
      </c>
      <c r="U53" s="24">
        <f t="shared" si="28"/>
        <v>0</v>
      </c>
      <c r="V53" s="94">
        <f aca="true" t="shared" si="39" ref="V53:AA53">V28-V7</f>
        <v>0</v>
      </c>
      <c r="W53" s="94">
        <f t="shared" si="39"/>
        <v>0</v>
      </c>
      <c r="X53" s="94">
        <f t="shared" si="39"/>
        <v>0</v>
      </c>
      <c r="Y53" s="94">
        <f t="shared" si="39"/>
        <v>0</v>
      </c>
      <c r="Z53" s="94">
        <f t="shared" si="39"/>
        <v>0</v>
      </c>
      <c r="AA53" s="94">
        <f t="shared" si="39"/>
        <v>0</v>
      </c>
      <c r="AB53" s="94">
        <f t="shared" si="30"/>
        <v>0</v>
      </c>
      <c r="AC53" s="26">
        <f t="shared" si="30"/>
        <v>0</v>
      </c>
      <c r="AD53" s="26">
        <f t="shared" si="30"/>
        <v>0</v>
      </c>
      <c r="AE53" s="26">
        <f t="shared" si="30"/>
        <v>0</v>
      </c>
      <c r="AF53" s="26">
        <f t="shared" si="30"/>
        <v>0</v>
      </c>
      <c r="AG53" s="26">
        <f t="shared" si="31"/>
        <v>0</v>
      </c>
      <c r="AI53" s="9">
        <f t="shared" si="32"/>
        <v>0</v>
      </c>
      <c r="AJ53" s="26">
        <f t="shared" si="33"/>
        <v>0</v>
      </c>
      <c r="AK53" s="26">
        <f t="shared" si="33"/>
        <v>0</v>
      </c>
      <c r="AL53" s="26">
        <f t="shared" si="34"/>
        <v>0</v>
      </c>
    </row>
    <row r="54" spans="1:38" ht="17.25" customHeight="1">
      <c r="A54" s="119">
        <v>213</v>
      </c>
      <c r="B54" s="10">
        <f t="shared" si="23"/>
        <v>429118.72000000003</v>
      </c>
      <c r="C54" s="76">
        <f t="shared" si="35"/>
        <v>694205.02</v>
      </c>
      <c r="D54" s="76"/>
      <c r="E54" s="76"/>
      <c r="F54" s="26">
        <f t="shared" si="36"/>
        <v>90233.44</v>
      </c>
      <c r="G54" s="24">
        <f t="shared" si="24"/>
        <v>330694.03</v>
      </c>
      <c r="H54" s="94">
        <f t="shared" si="36"/>
        <v>0</v>
      </c>
      <c r="I54" s="94">
        <f t="shared" si="37"/>
        <v>195997.74</v>
      </c>
      <c r="J54" s="94">
        <f t="shared" si="37"/>
        <v>134696.29</v>
      </c>
      <c r="K54" s="26">
        <f t="shared" si="26"/>
        <v>0</v>
      </c>
      <c r="L54" s="26">
        <f t="shared" si="37"/>
        <v>0</v>
      </c>
      <c r="M54" s="26">
        <f t="shared" si="37"/>
        <v>0</v>
      </c>
      <c r="N54" s="26">
        <f t="shared" si="37"/>
        <v>0</v>
      </c>
      <c r="O54" s="26">
        <f t="shared" si="37"/>
        <v>8191.25</v>
      </c>
      <c r="P54" s="26">
        <f t="shared" si="37"/>
        <v>0</v>
      </c>
      <c r="Q54" s="28">
        <f t="shared" si="38"/>
        <v>0</v>
      </c>
      <c r="R54" s="94">
        <f t="shared" si="27"/>
        <v>0</v>
      </c>
      <c r="S54" s="94">
        <f t="shared" si="27"/>
        <v>0</v>
      </c>
      <c r="T54" s="26">
        <f t="shared" si="27"/>
        <v>0</v>
      </c>
      <c r="U54" s="24">
        <f t="shared" si="28"/>
        <v>0</v>
      </c>
      <c r="V54" s="94">
        <f aca="true" t="shared" si="40" ref="V54:AA54">V29-V8</f>
        <v>0</v>
      </c>
      <c r="W54" s="94">
        <f t="shared" si="40"/>
        <v>0</v>
      </c>
      <c r="X54" s="94">
        <f t="shared" si="40"/>
        <v>0</v>
      </c>
      <c r="Y54" s="94">
        <f t="shared" si="40"/>
        <v>0</v>
      </c>
      <c r="Z54" s="94">
        <f t="shared" si="40"/>
        <v>0</v>
      </c>
      <c r="AA54" s="94">
        <f t="shared" si="40"/>
        <v>0</v>
      </c>
      <c r="AB54" s="94">
        <f t="shared" si="30"/>
        <v>0</v>
      </c>
      <c r="AC54" s="26">
        <f t="shared" si="30"/>
        <v>0</v>
      </c>
      <c r="AD54" s="26">
        <f t="shared" si="30"/>
        <v>0</v>
      </c>
      <c r="AE54" s="26">
        <f t="shared" si="30"/>
        <v>0</v>
      </c>
      <c r="AF54" s="26">
        <f t="shared" si="30"/>
        <v>0</v>
      </c>
      <c r="AG54" s="26">
        <f t="shared" si="31"/>
        <v>0</v>
      </c>
      <c r="AI54" s="9">
        <f t="shared" si="32"/>
        <v>265086.3</v>
      </c>
      <c r="AJ54" s="26">
        <f t="shared" si="33"/>
        <v>265086.3</v>
      </c>
      <c r="AK54" s="26">
        <f t="shared" si="33"/>
        <v>0</v>
      </c>
      <c r="AL54" s="26">
        <f t="shared" si="34"/>
        <v>0</v>
      </c>
    </row>
    <row r="55" spans="1:38" ht="18.75" customHeight="1">
      <c r="A55" s="119">
        <v>221</v>
      </c>
      <c r="B55" s="10">
        <f t="shared" si="23"/>
        <v>80296.64</v>
      </c>
      <c r="C55" s="76">
        <f t="shared" si="35"/>
        <v>91762.32</v>
      </c>
      <c r="D55" s="76"/>
      <c r="E55" s="76"/>
      <c r="F55" s="26">
        <f t="shared" si="36"/>
        <v>0</v>
      </c>
      <c r="G55" s="24">
        <f t="shared" si="24"/>
        <v>79701.64</v>
      </c>
      <c r="H55" s="94">
        <f t="shared" si="36"/>
        <v>79701.64</v>
      </c>
      <c r="I55" s="94">
        <f t="shared" si="37"/>
        <v>0</v>
      </c>
      <c r="J55" s="94">
        <f t="shared" si="37"/>
        <v>0</v>
      </c>
      <c r="K55" s="26">
        <f t="shared" si="26"/>
        <v>0</v>
      </c>
      <c r="L55" s="26">
        <f t="shared" si="37"/>
        <v>0</v>
      </c>
      <c r="M55" s="26">
        <f t="shared" si="37"/>
        <v>0</v>
      </c>
      <c r="N55" s="26">
        <f t="shared" si="37"/>
        <v>0</v>
      </c>
      <c r="O55" s="26">
        <f t="shared" si="37"/>
        <v>595</v>
      </c>
      <c r="P55" s="26">
        <f t="shared" si="37"/>
        <v>0</v>
      </c>
      <c r="Q55" s="28">
        <f t="shared" si="38"/>
        <v>0</v>
      </c>
      <c r="R55" s="94">
        <f t="shared" si="27"/>
        <v>0</v>
      </c>
      <c r="S55" s="94">
        <f t="shared" si="27"/>
        <v>0</v>
      </c>
      <c r="T55" s="26">
        <f t="shared" si="27"/>
        <v>0</v>
      </c>
      <c r="U55" s="24">
        <f t="shared" si="28"/>
        <v>0</v>
      </c>
      <c r="V55" s="94">
        <f aca="true" t="shared" si="41" ref="V55:AA55">V30-V9</f>
        <v>0</v>
      </c>
      <c r="W55" s="94">
        <f t="shared" si="41"/>
        <v>0</v>
      </c>
      <c r="X55" s="94">
        <f t="shared" si="41"/>
        <v>0</v>
      </c>
      <c r="Y55" s="94">
        <f t="shared" si="41"/>
        <v>0</v>
      </c>
      <c r="Z55" s="94">
        <f t="shared" si="41"/>
        <v>0</v>
      </c>
      <c r="AA55" s="94">
        <f t="shared" si="41"/>
        <v>0</v>
      </c>
      <c r="AB55" s="94">
        <f t="shared" si="30"/>
        <v>0</v>
      </c>
      <c r="AC55" s="26">
        <f t="shared" si="30"/>
        <v>0</v>
      </c>
      <c r="AD55" s="26">
        <f t="shared" si="30"/>
        <v>0</v>
      </c>
      <c r="AE55" s="26">
        <f t="shared" si="30"/>
        <v>0</v>
      </c>
      <c r="AF55" s="26">
        <f t="shared" si="30"/>
        <v>0</v>
      </c>
      <c r="AG55" s="26">
        <f t="shared" si="31"/>
        <v>0</v>
      </c>
      <c r="AI55" s="9">
        <f t="shared" si="32"/>
        <v>11465.68</v>
      </c>
      <c r="AJ55" s="26">
        <f t="shared" si="33"/>
        <v>11465.68</v>
      </c>
      <c r="AK55" s="26">
        <f t="shared" si="33"/>
        <v>0</v>
      </c>
      <c r="AL55" s="26">
        <f t="shared" si="34"/>
        <v>0</v>
      </c>
    </row>
    <row r="56" spans="1:38" ht="18.75" customHeight="1">
      <c r="A56" s="119">
        <v>222</v>
      </c>
      <c r="B56" s="10">
        <f t="shared" si="23"/>
        <v>22300</v>
      </c>
      <c r="C56" s="76">
        <f t="shared" si="35"/>
        <v>50615.07</v>
      </c>
      <c r="D56" s="76"/>
      <c r="E56" s="76"/>
      <c r="F56" s="26">
        <f t="shared" si="36"/>
        <v>0</v>
      </c>
      <c r="G56" s="24">
        <f t="shared" si="24"/>
        <v>22300</v>
      </c>
      <c r="H56" s="94">
        <f t="shared" si="36"/>
        <v>22300</v>
      </c>
      <c r="I56" s="94">
        <f t="shared" si="37"/>
        <v>0</v>
      </c>
      <c r="J56" s="94">
        <f t="shared" si="37"/>
        <v>0</v>
      </c>
      <c r="K56" s="26">
        <f t="shared" si="26"/>
        <v>0</v>
      </c>
      <c r="L56" s="26">
        <f t="shared" si="37"/>
        <v>0</v>
      </c>
      <c r="M56" s="26">
        <f t="shared" si="37"/>
        <v>0</v>
      </c>
      <c r="N56" s="26">
        <f t="shared" si="37"/>
        <v>0</v>
      </c>
      <c r="O56" s="26">
        <f t="shared" si="37"/>
        <v>0</v>
      </c>
      <c r="P56" s="26">
        <f t="shared" si="37"/>
        <v>0</v>
      </c>
      <c r="Q56" s="28">
        <f t="shared" si="38"/>
        <v>0</v>
      </c>
      <c r="R56" s="94">
        <f t="shared" si="27"/>
        <v>0</v>
      </c>
      <c r="S56" s="94">
        <f t="shared" si="27"/>
        <v>0</v>
      </c>
      <c r="T56" s="26">
        <f t="shared" si="27"/>
        <v>0</v>
      </c>
      <c r="U56" s="24">
        <f t="shared" si="28"/>
        <v>0</v>
      </c>
      <c r="V56" s="94">
        <f aca="true" t="shared" si="42" ref="V56:AA56">V31-V10</f>
        <v>0</v>
      </c>
      <c r="W56" s="94">
        <f t="shared" si="42"/>
        <v>0</v>
      </c>
      <c r="X56" s="94">
        <f t="shared" si="42"/>
        <v>0</v>
      </c>
      <c r="Y56" s="94">
        <f t="shared" si="42"/>
        <v>0</v>
      </c>
      <c r="Z56" s="94">
        <f t="shared" si="42"/>
        <v>0</v>
      </c>
      <c r="AA56" s="94">
        <f t="shared" si="42"/>
        <v>0</v>
      </c>
      <c r="AB56" s="94">
        <f t="shared" si="30"/>
        <v>0</v>
      </c>
      <c r="AC56" s="26">
        <f t="shared" si="30"/>
        <v>0</v>
      </c>
      <c r="AD56" s="26">
        <f t="shared" si="30"/>
        <v>0</v>
      </c>
      <c r="AE56" s="26">
        <f t="shared" si="30"/>
        <v>0</v>
      </c>
      <c r="AF56" s="26">
        <f t="shared" si="30"/>
        <v>0</v>
      </c>
      <c r="AG56" s="26">
        <f t="shared" si="31"/>
        <v>0</v>
      </c>
      <c r="AI56" s="9">
        <f t="shared" si="32"/>
        <v>28315.07</v>
      </c>
      <c r="AJ56" s="26">
        <f t="shared" si="33"/>
        <v>28315.07</v>
      </c>
      <c r="AK56" s="26">
        <f t="shared" si="33"/>
        <v>0</v>
      </c>
      <c r="AL56" s="26">
        <f t="shared" si="34"/>
        <v>0</v>
      </c>
    </row>
    <row r="57" spans="1:38" ht="15.75" customHeight="1">
      <c r="A57" s="119">
        <v>223</v>
      </c>
      <c r="B57" s="10">
        <f t="shared" si="23"/>
        <v>149330</v>
      </c>
      <c r="C57" s="76">
        <f t="shared" si="35"/>
        <v>171330</v>
      </c>
      <c r="D57" s="76"/>
      <c r="E57" s="76"/>
      <c r="F57" s="26">
        <f t="shared" si="36"/>
        <v>0</v>
      </c>
      <c r="G57" s="24">
        <f t="shared" si="24"/>
        <v>16800</v>
      </c>
      <c r="H57" s="94">
        <f t="shared" si="36"/>
        <v>16800</v>
      </c>
      <c r="I57" s="94">
        <f t="shared" si="37"/>
        <v>0</v>
      </c>
      <c r="J57" s="94">
        <f t="shared" si="37"/>
        <v>0</v>
      </c>
      <c r="K57" s="26">
        <f t="shared" si="26"/>
        <v>0</v>
      </c>
      <c r="L57" s="26">
        <f t="shared" si="37"/>
        <v>0</v>
      </c>
      <c r="M57" s="26">
        <f t="shared" si="37"/>
        <v>0</v>
      </c>
      <c r="N57" s="26">
        <f t="shared" si="37"/>
        <v>0</v>
      </c>
      <c r="O57" s="26">
        <f t="shared" si="37"/>
        <v>2000</v>
      </c>
      <c r="P57" s="26">
        <f t="shared" si="37"/>
        <v>0</v>
      </c>
      <c r="Q57" s="28">
        <f t="shared" si="38"/>
        <v>0</v>
      </c>
      <c r="R57" s="94">
        <f t="shared" si="27"/>
        <v>0</v>
      </c>
      <c r="S57" s="94">
        <f t="shared" si="27"/>
        <v>0</v>
      </c>
      <c r="T57" s="26">
        <f t="shared" si="27"/>
        <v>0</v>
      </c>
      <c r="U57" s="24">
        <f t="shared" si="28"/>
        <v>130530</v>
      </c>
      <c r="V57" s="94">
        <f aca="true" t="shared" si="43" ref="V57:AA57">V32-V11</f>
        <v>130530</v>
      </c>
      <c r="W57" s="94">
        <f t="shared" si="43"/>
        <v>0</v>
      </c>
      <c r="X57" s="94">
        <f t="shared" si="43"/>
        <v>0</v>
      </c>
      <c r="Y57" s="94">
        <f t="shared" si="43"/>
        <v>0</v>
      </c>
      <c r="Z57" s="94">
        <f t="shared" si="43"/>
        <v>0</v>
      </c>
      <c r="AA57" s="94">
        <f t="shared" si="43"/>
        <v>0</v>
      </c>
      <c r="AB57" s="94">
        <f t="shared" si="30"/>
        <v>0</v>
      </c>
      <c r="AC57" s="26">
        <f t="shared" si="30"/>
        <v>0</v>
      </c>
      <c r="AD57" s="26">
        <f t="shared" si="30"/>
        <v>0</v>
      </c>
      <c r="AE57" s="26">
        <f t="shared" si="30"/>
        <v>0</v>
      </c>
      <c r="AF57" s="26">
        <f t="shared" si="30"/>
        <v>0</v>
      </c>
      <c r="AG57" s="26">
        <f t="shared" si="31"/>
        <v>0</v>
      </c>
      <c r="AI57" s="9">
        <f t="shared" si="32"/>
        <v>22000</v>
      </c>
      <c r="AJ57" s="26">
        <f t="shared" si="33"/>
        <v>22000</v>
      </c>
      <c r="AK57" s="26">
        <f t="shared" si="33"/>
        <v>0</v>
      </c>
      <c r="AL57" s="26">
        <f t="shared" si="34"/>
        <v>0</v>
      </c>
    </row>
    <row r="58" spans="1:38" ht="15.75" customHeight="1">
      <c r="A58" s="119">
        <v>225</v>
      </c>
      <c r="B58" s="10">
        <f t="shared" si="23"/>
        <v>650806.31</v>
      </c>
      <c r="C58" s="76">
        <f t="shared" si="35"/>
        <v>730806.31</v>
      </c>
      <c r="D58" s="76"/>
      <c r="E58" s="76"/>
      <c r="F58" s="26">
        <f t="shared" si="36"/>
        <v>0</v>
      </c>
      <c r="G58" s="24">
        <f t="shared" si="24"/>
        <v>25632</v>
      </c>
      <c r="H58" s="94">
        <f t="shared" si="36"/>
        <v>25632</v>
      </c>
      <c r="I58" s="94">
        <f t="shared" si="37"/>
        <v>0</v>
      </c>
      <c r="J58" s="94">
        <f t="shared" si="37"/>
        <v>0</v>
      </c>
      <c r="K58" s="26">
        <f t="shared" si="26"/>
        <v>0</v>
      </c>
      <c r="L58" s="26">
        <f t="shared" si="37"/>
        <v>0</v>
      </c>
      <c r="M58" s="26">
        <f t="shared" si="37"/>
        <v>0</v>
      </c>
      <c r="N58" s="26">
        <f t="shared" si="37"/>
        <v>0</v>
      </c>
      <c r="O58" s="26">
        <f t="shared" si="37"/>
        <v>0</v>
      </c>
      <c r="P58" s="26">
        <f t="shared" si="37"/>
        <v>15000</v>
      </c>
      <c r="Q58" s="28">
        <f t="shared" si="38"/>
        <v>605174.31</v>
      </c>
      <c r="R58" s="94">
        <f t="shared" si="27"/>
        <v>73272.31</v>
      </c>
      <c r="S58" s="94">
        <f t="shared" si="27"/>
        <v>531902</v>
      </c>
      <c r="T58" s="26">
        <f t="shared" si="27"/>
        <v>0</v>
      </c>
      <c r="U58" s="24">
        <f t="shared" si="28"/>
        <v>5000</v>
      </c>
      <c r="V58" s="94">
        <f aca="true" t="shared" si="44" ref="V58:AA58">V33-V12</f>
        <v>5000</v>
      </c>
      <c r="W58" s="94">
        <f t="shared" si="44"/>
        <v>0</v>
      </c>
      <c r="X58" s="94">
        <f t="shared" si="44"/>
        <v>0</v>
      </c>
      <c r="Y58" s="94">
        <f t="shared" si="44"/>
        <v>0</v>
      </c>
      <c r="Z58" s="94">
        <f t="shared" si="44"/>
        <v>0</v>
      </c>
      <c r="AA58" s="94">
        <f t="shared" si="44"/>
        <v>0</v>
      </c>
      <c r="AB58" s="94">
        <f t="shared" si="30"/>
        <v>0</v>
      </c>
      <c r="AC58" s="26">
        <f t="shared" si="30"/>
        <v>0</v>
      </c>
      <c r="AD58" s="26">
        <f t="shared" si="30"/>
        <v>0</v>
      </c>
      <c r="AE58" s="26">
        <f t="shared" si="30"/>
        <v>0</v>
      </c>
      <c r="AF58" s="26">
        <f t="shared" si="30"/>
        <v>0</v>
      </c>
      <c r="AG58" s="26">
        <f t="shared" si="31"/>
        <v>0</v>
      </c>
      <c r="AI58" s="9">
        <f t="shared" si="32"/>
        <v>80000</v>
      </c>
      <c r="AJ58" s="26">
        <f t="shared" si="33"/>
        <v>80000</v>
      </c>
      <c r="AK58" s="26">
        <f t="shared" si="33"/>
        <v>0</v>
      </c>
      <c r="AL58" s="26">
        <f t="shared" si="34"/>
        <v>0</v>
      </c>
    </row>
    <row r="59" spans="1:38" ht="18" customHeight="1">
      <c r="A59" s="119">
        <v>226</v>
      </c>
      <c r="B59" s="10">
        <f t="shared" si="23"/>
        <v>152436.57</v>
      </c>
      <c r="C59" s="76">
        <f t="shared" si="35"/>
        <v>152436.57</v>
      </c>
      <c r="D59" s="76"/>
      <c r="E59" s="76"/>
      <c r="F59" s="26">
        <f t="shared" si="36"/>
        <v>0</v>
      </c>
      <c r="G59" s="24">
        <f t="shared" si="24"/>
        <v>53446.57</v>
      </c>
      <c r="H59" s="94">
        <f t="shared" si="36"/>
        <v>53446.57</v>
      </c>
      <c r="I59" s="94">
        <f t="shared" si="37"/>
        <v>0</v>
      </c>
      <c r="J59" s="94">
        <f t="shared" si="37"/>
        <v>0</v>
      </c>
      <c r="K59" s="26">
        <f t="shared" si="26"/>
        <v>0</v>
      </c>
      <c r="L59" s="26">
        <f t="shared" si="37"/>
        <v>0</v>
      </c>
      <c r="M59" s="26">
        <f t="shared" si="37"/>
        <v>0</v>
      </c>
      <c r="N59" s="26">
        <f t="shared" si="37"/>
        <v>0</v>
      </c>
      <c r="O59" s="26">
        <f t="shared" si="37"/>
        <v>0</v>
      </c>
      <c r="P59" s="26">
        <f t="shared" si="37"/>
        <v>75990</v>
      </c>
      <c r="Q59" s="28">
        <f t="shared" si="38"/>
        <v>0</v>
      </c>
      <c r="R59" s="94">
        <f t="shared" si="27"/>
        <v>0</v>
      </c>
      <c r="S59" s="94">
        <f t="shared" si="27"/>
        <v>0</v>
      </c>
      <c r="T59" s="26">
        <f t="shared" si="27"/>
        <v>0</v>
      </c>
      <c r="U59" s="24">
        <f t="shared" si="28"/>
        <v>0</v>
      </c>
      <c r="V59" s="94">
        <f aca="true" t="shared" si="45" ref="V59:AA59">V34-V13</f>
        <v>0</v>
      </c>
      <c r="W59" s="94">
        <f t="shared" si="45"/>
        <v>0</v>
      </c>
      <c r="X59" s="94">
        <f t="shared" si="45"/>
        <v>0</v>
      </c>
      <c r="Y59" s="94">
        <f t="shared" si="45"/>
        <v>0</v>
      </c>
      <c r="Z59" s="94">
        <f t="shared" si="45"/>
        <v>0</v>
      </c>
      <c r="AA59" s="94">
        <f t="shared" si="45"/>
        <v>0</v>
      </c>
      <c r="AB59" s="94">
        <f t="shared" si="30"/>
        <v>0</v>
      </c>
      <c r="AC59" s="26">
        <f t="shared" si="30"/>
        <v>20000</v>
      </c>
      <c r="AD59" s="26">
        <f t="shared" si="30"/>
        <v>3000</v>
      </c>
      <c r="AE59" s="26">
        <f t="shared" si="30"/>
        <v>0</v>
      </c>
      <c r="AF59" s="26">
        <f t="shared" si="30"/>
        <v>0</v>
      </c>
      <c r="AG59" s="26">
        <f t="shared" si="31"/>
        <v>0</v>
      </c>
      <c r="AI59" s="9">
        <f t="shared" si="32"/>
        <v>0</v>
      </c>
      <c r="AJ59" s="26">
        <f t="shared" si="33"/>
        <v>0</v>
      </c>
      <c r="AK59" s="26">
        <f t="shared" si="33"/>
        <v>0</v>
      </c>
      <c r="AL59" s="26">
        <f t="shared" si="34"/>
        <v>0</v>
      </c>
    </row>
    <row r="60" spans="1:38" ht="15.75" customHeight="1">
      <c r="A60" s="119">
        <v>241</v>
      </c>
      <c r="B60" s="10">
        <f t="shared" si="23"/>
        <v>1336379.38</v>
      </c>
      <c r="C60" s="76"/>
      <c r="D60" s="76"/>
      <c r="E60" s="76"/>
      <c r="F60" s="26">
        <f t="shared" si="36"/>
        <v>0</v>
      </c>
      <c r="G60" s="24">
        <f t="shared" si="24"/>
        <v>0</v>
      </c>
      <c r="H60" s="94">
        <f t="shared" si="36"/>
        <v>0</v>
      </c>
      <c r="I60" s="94">
        <f t="shared" si="37"/>
        <v>0</v>
      </c>
      <c r="J60" s="94">
        <f t="shared" si="37"/>
        <v>0</v>
      </c>
      <c r="K60" s="26">
        <f t="shared" si="26"/>
        <v>0</v>
      </c>
      <c r="L60" s="26">
        <f t="shared" si="37"/>
        <v>0</v>
      </c>
      <c r="M60" s="26">
        <f t="shared" si="37"/>
        <v>0</v>
      </c>
      <c r="N60" s="26">
        <f t="shared" si="37"/>
        <v>0</v>
      </c>
      <c r="O60" s="26">
        <f t="shared" si="37"/>
        <v>0</v>
      </c>
      <c r="P60" s="26">
        <f t="shared" si="37"/>
        <v>0</v>
      </c>
      <c r="Q60" s="28">
        <f t="shared" si="38"/>
        <v>0</v>
      </c>
      <c r="R60" s="94">
        <f t="shared" si="27"/>
        <v>0</v>
      </c>
      <c r="S60" s="94">
        <f t="shared" si="27"/>
        <v>0</v>
      </c>
      <c r="T60" s="26">
        <f t="shared" si="27"/>
        <v>0</v>
      </c>
      <c r="U60" s="24">
        <f t="shared" si="28"/>
        <v>0</v>
      </c>
      <c r="V60" s="94">
        <f aca="true" t="shared" si="46" ref="V60:AA60">V35-V14</f>
        <v>0</v>
      </c>
      <c r="W60" s="94">
        <f t="shared" si="46"/>
        <v>0</v>
      </c>
      <c r="X60" s="94">
        <f t="shared" si="46"/>
        <v>0</v>
      </c>
      <c r="Y60" s="94">
        <f t="shared" si="46"/>
        <v>0</v>
      </c>
      <c r="Z60" s="94">
        <f t="shared" si="46"/>
        <v>0</v>
      </c>
      <c r="AA60" s="94">
        <f t="shared" si="46"/>
        <v>0</v>
      </c>
      <c r="AB60" s="94">
        <f t="shared" si="30"/>
        <v>0</v>
      </c>
      <c r="AC60" s="26">
        <f t="shared" si="30"/>
        <v>0</v>
      </c>
      <c r="AD60" s="26">
        <f t="shared" si="30"/>
        <v>0</v>
      </c>
      <c r="AE60" s="26">
        <f t="shared" si="30"/>
        <v>1282879.38</v>
      </c>
      <c r="AF60" s="26">
        <f t="shared" si="30"/>
        <v>53500</v>
      </c>
      <c r="AG60" s="26">
        <f t="shared" si="31"/>
        <v>0</v>
      </c>
      <c r="AI60" s="9">
        <f t="shared" si="32"/>
        <v>0</v>
      </c>
      <c r="AJ60" s="26">
        <f t="shared" si="33"/>
        <v>0</v>
      </c>
      <c r="AK60" s="26">
        <f t="shared" si="33"/>
        <v>0</v>
      </c>
      <c r="AL60" s="26">
        <f t="shared" si="34"/>
        <v>0</v>
      </c>
    </row>
    <row r="61" spans="1:38" ht="15.75" customHeight="1">
      <c r="A61" s="119">
        <v>242</v>
      </c>
      <c r="B61" s="10">
        <f t="shared" si="23"/>
        <v>0</v>
      </c>
      <c r="C61" s="76">
        <f>B61+AI61</f>
        <v>0</v>
      </c>
      <c r="D61" s="76"/>
      <c r="E61" s="76"/>
      <c r="F61" s="26">
        <f t="shared" si="36"/>
        <v>0</v>
      </c>
      <c r="G61" s="24">
        <f t="shared" si="24"/>
        <v>0</v>
      </c>
      <c r="H61" s="94">
        <f t="shared" si="36"/>
        <v>0</v>
      </c>
      <c r="I61" s="94">
        <f t="shared" si="37"/>
        <v>0</v>
      </c>
      <c r="J61" s="94">
        <f t="shared" si="37"/>
        <v>0</v>
      </c>
      <c r="K61" s="26">
        <f t="shared" si="26"/>
        <v>0</v>
      </c>
      <c r="L61" s="26">
        <f t="shared" si="37"/>
        <v>0</v>
      </c>
      <c r="M61" s="26">
        <f t="shared" si="37"/>
        <v>0</v>
      </c>
      <c r="N61" s="26">
        <f t="shared" si="37"/>
        <v>0</v>
      </c>
      <c r="O61" s="26">
        <f t="shared" si="37"/>
        <v>0</v>
      </c>
      <c r="P61" s="26">
        <f t="shared" si="37"/>
        <v>0</v>
      </c>
      <c r="Q61" s="28">
        <f t="shared" si="38"/>
        <v>0</v>
      </c>
      <c r="R61" s="94">
        <f t="shared" si="27"/>
        <v>0</v>
      </c>
      <c r="S61" s="94">
        <f t="shared" si="27"/>
        <v>0</v>
      </c>
      <c r="T61" s="26">
        <f t="shared" si="27"/>
        <v>0</v>
      </c>
      <c r="U61" s="24">
        <f t="shared" si="28"/>
        <v>0</v>
      </c>
      <c r="V61" s="94">
        <f aca="true" t="shared" si="47" ref="V61:AA61">V36-V15</f>
        <v>0</v>
      </c>
      <c r="W61" s="94">
        <f t="shared" si="47"/>
        <v>0</v>
      </c>
      <c r="X61" s="94">
        <f t="shared" si="47"/>
        <v>0</v>
      </c>
      <c r="Y61" s="94">
        <f t="shared" si="47"/>
        <v>0</v>
      </c>
      <c r="Z61" s="94">
        <f t="shared" si="47"/>
        <v>0</v>
      </c>
      <c r="AA61" s="94">
        <f t="shared" si="47"/>
        <v>0</v>
      </c>
      <c r="AB61" s="94">
        <f t="shared" si="30"/>
        <v>0</v>
      </c>
      <c r="AC61" s="26">
        <f t="shared" si="30"/>
        <v>0</v>
      </c>
      <c r="AD61" s="26">
        <f t="shared" si="30"/>
        <v>0</v>
      </c>
      <c r="AE61" s="26">
        <f t="shared" si="30"/>
        <v>0</v>
      </c>
      <c r="AF61" s="26">
        <f t="shared" si="30"/>
        <v>0</v>
      </c>
      <c r="AG61" s="26">
        <f t="shared" si="31"/>
        <v>0</v>
      </c>
      <c r="AI61" s="9">
        <f t="shared" si="32"/>
        <v>0</v>
      </c>
      <c r="AJ61" s="26">
        <f t="shared" si="33"/>
        <v>0</v>
      </c>
      <c r="AK61" s="26">
        <f t="shared" si="33"/>
        <v>0</v>
      </c>
      <c r="AL61" s="26">
        <f t="shared" si="34"/>
        <v>0</v>
      </c>
    </row>
    <row r="62" spans="1:38" ht="15.75" customHeight="1">
      <c r="A62" s="119">
        <v>251</v>
      </c>
      <c r="B62" s="10">
        <f t="shared" si="23"/>
        <v>20910</v>
      </c>
      <c r="C62" s="76">
        <f>B62+AI62</f>
        <v>20910</v>
      </c>
      <c r="D62" s="76"/>
      <c r="E62" s="76"/>
      <c r="F62" s="26">
        <f t="shared" si="36"/>
        <v>0</v>
      </c>
      <c r="G62" s="24">
        <f t="shared" si="24"/>
        <v>0</v>
      </c>
      <c r="H62" s="94">
        <f t="shared" si="36"/>
        <v>0</v>
      </c>
      <c r="I62" s="94">
        <f t="shared" si="37"/>
        <v>0</v>
      </c>
      <c r="J62" s="94">
        <f t="shared" si="37"/>
        <v>0</v>
      </c>
      <c r="K62" s="26">
        <f t="shared" si="26"/>
        <v>0</v>
      </c>
      <c r="L62" s="26">
        <f t="shared" si="37"/>
        <v>20910</v>
      </c>
      <c r="M62" s="26">
        <f t="shared" si="37"/>
        <v>0</v>
      </c>
      <c r="N62" s="26">
        <f t="shared" si="37"/>
        <v>0</v>
      </c>
      <c r="O62" s="26">
        <f t="shared" si="37"/>
        <v>0</v>
      </c>
      <c r="P62" s="26">
        <f t="shared" si="37"/>
        <v>0</v>
      </c>
      <c r="Q62" s="28">
        <f t="shared" si="38"/>
        <v>0</v>
      </c>
      <c r="R62" s="94">
        <f t="shared" si="27"/>
        <v>0</v>
      </c>
      <c r="S62" s="94">
        <f t="shared" si="27"/>
        <v>0</v>
      </c>
      <c r="T62" s="26">
        <f t="shared" si="27"/>
        <v>0</v>
      </c>
      <c r="U62" s="24">
        <f t="shared" si="28"/>
        <v>0</v>
      </c>
      <c r="V62" s="94">
        <f aca="true" t="shared" si="48" ref="V62:AA62">V37-V16</f>
        <v>0</v>
      </c>
      <c r="W62" s="94">
        <f t="shared" si="48"/>
        <v>0</v>
      </c>
      <c r="X62" s="94">
        <f t="shared" si="48"/>
        <v>0</v>
      </c>
      <c r="Y62" s="94">
        <f t="shared" si="48"/>
        <v>0</v>
      </c>
      <c r="Z62" s="94">
        <f t="shared" si="48"/>
        <v>0</v>
      </c>
      <c r="AA62" s="94">
        <f t="shared" si="48"/>
        <v>0</v>
      </c>
      <c r="AB62" s="94">
        <f t="shared" si="30"/>
        <v>0</v>
      </c>
      <c r="AC62" s="26">
        <f t="shared" si="30"/>
        <v>0</v>
      </c>
      <c r="AD62" s="26">
        <f t="shared" si="30"/>
        <v>0</v>
      </c>
      <c r="AE62" s="26">
        <f t="shared" si="30"/>
        <v>0</v>
      </c>
      <c r="AF62" s="26">
        <f t="shared" si="30"/>
        <v>0</v>
      </c>
      <c r="AG62" s="26">
        <f t="shared" si="31"/>
        <v>0</v>
      </c>
      <c r="AI62" s="9">
        <f t="shared" si="32"/>
        <v>0</v>
      </c>
      <c r="AJ62" s="26">
        <f t="shared" si="33"/>
        <v>0</v>
      </c>
      <c r="AK62" s="26">
        <f t="shared" si="33"/>
        <v>0</v>
      </c>
      <c r="AL62" s="26">
        <f t="shared" si="34"/>
        <v>0</v>
      </c>
    </row>
    <row r="63" spans="1:38" ht="18.75" customHeight="1">
      <c r="A63" s="119">
        <v>290</v>
      </c>
      <c r="B63" s="10">
        <f t="shared" si="23"/>
        <v>5650</v>
      </c>
      <c r="C63" s="76">
        <f>B63+AI63</f>
        <v>5650</v>
      </c>
      <c r="D63" s="76"/>
      <c r="E63" s="76"/>
      <c r="F63" s="26">
        <f t="shared" si="36"/>
        <v>0</v>
      </c>
      <c r="G63" s="24">
        <f t="shared" si="24"/>
        <v>650</v>
      </c>
      <c r="H63" s="94">
        <f t="shared" si="36"/>
        <v>650</v>
      </c>
      <c r="I63" s="94">
        <f t="shared" si="37"/>
        <v>0</v>
      </c>
      <c r="J63" s="94">
        <f t="shared" si="37"/>
        <v>0</v>
      </c>
      <c r="K63" s="26">
        <f t="shared" si="26"/>
        <v>0</v>
      </c>
      <c r="L63" s="26">
        <f t="shared" si="37"/>
        <v>0</v>
      </c>
      <c r="M63" s="26">
        <f t="shared" si="37"/>
        <v>0</v>
      </c>
      <c r="N63" s="26">
        <f t="shared" si="37"/>
        <v>5000</v>
      </c>
      <c r="O63" s="26">
        <f t="shared" si="37"/>
        <v>0</v>
      </c>
      <c r="P63" s="26">
        <f t="shared" si="37"/>
        <v>0</v>
      </c>
      <c r="Q63" s="28">
        <f t="shared" si="38"/>
        <v>0</v>
      </c>
      <c r="R63" s="94">
        <f t="shared" si="27"/>
        <v>0</v>
      </c>
      <c r="S63" s="94">
        <f t="shared" si="27"/>
        <v>0</v>
      </c>
      <c r="T63" s="26">
        <f t="shared" si="27"/>
        <v>0</v>
      </c>
      <c r="U63" s="24">
        <f t="shared" si="28"/>
        <v>0</v>
      </c>
      <c r="V63" s="94">
        <f aca="true" t="shared" si="49" ref="V63:AA63">V38-V17</f>
        <v>0</v>
      </c>
      <c r="W63" s="94">
        <f t="shared" si="49"/>
        <v>0</v>
      </c>
      <c r="X63" s="94">
        <f t="shared" si="49"/>
        <v>0</v>
      </c>
      <c r="Y63" s="94">
        <f t="shared" si="49"/>
        <v>0</v>
      </c>
      <c r="Z63" s="94">
        <f t="shared" si="49"/>
        <v>0</v>
      </c>
      <c r="AA63" s="94">
        <f t="shared" si="49"/>
        <v>0</v>
      </c>
      <c r="AB63" s="94">
        <f t="shared" si="30"/>
        <v>0</v>
      </c>
      <c r="AC63" s="26">
        <f t="shared" si="30"/>
        <v>0</v>
      </c>
      <c r="AD63" s="26">
        <f t="shared" si="30"/>
        <v>0</v>
      </c>
      <c r="AE63" s="26">
        <f t="shared" si="30"/>
        <v>0</v>
      </c>
      <c r="AF63" s="26">
        <f t="shared" si="30"/>
        <v>0</v>
      </c>
      <c r="AG63" s="26">
        <f t="shared" si="31"/>
        <v>0</v>
      </c>
      <c r="AI63" s="9">
        <f t="shared" si="32"/>
        <v>0</v>
      </c>
      <c r="AJ63" s="26">
        <f t="shared" si="33"/>
        <v>0</v>
      </c>
      <c r="AK63" s="26">
        <f t="shared" si="33"/>
        <v>0</v>
      </c>
      <c r="AL63" s="26">
        <f t="shared" si="34"/>
        <v>0</v>
      </c>
    </row>
    <row r="64" spans="1:38" ht="18.75" customHeight="1">
      <c r="A64" s="119">
        <v>310</v>
      </c>
      <c r="B64" s="10">
        <f t="shared" si="23"/>
        <v>40000</v>
      </c>
      <c r="C64" s="76">
        <f>B64+AI64</f>
        <v>40000</v>
      </c>
      <c r="D64" s="76"/>
      <c r="E64" s="76"/>
      <c r="F64" s="26">
        <f t="shared" si="36"/>
        <v>0</v>
      </c>
      <c r="G64" s="24">
        <f t="shared" si="24"/>
        <v>0</v>
      </c>
      <c r="H64" s="94">
        <f t="shared" si="36"/>
        <v>0</v>
      </c>
      <c r="I64" s="94">
        <f t="shared" si="37"/>
        <v>0</v>
      </c>
      <c r="J64" s="94">
        <f t="shared" si="37"/>
        <v>0</v>
      </c>
      <c r="K64" s="26">
        <f t="shared" si="26"/>
        <v>0</v>
      </c>
      <c r="L64" s="26">
        <f t="shared" si="37"/>
        <v>0</v>
      </c>
      <c r="M64" s="26">
        <f t="shared" si="37"/>
        <v>0</v>
      </c>
      <c r="N64" s="26">
        <f t="shared" si="37"/>
        <v>0</v>
      </c>
      <c r="O64" s="26">
        <f t="shared" si="37"/>
        <v>0</v>
      </c>
      <c r="P64" s="26">
        <f t="shared" si="37"/>
        <v>0</v>
      </c>
      <c r="Q64" s="28">
        <f t="shared" si="38"/>
        <v>0</v>
      </c>
      <c r="R64" s="94">
        <f t="shared" si="27"/>
        <v>0</v>
      </c>
      <c r="S64" s="94">
        <f t="shared" si="27"/>
        <v>0</v>
      </c>
      <c r="T64" s="26">
        <f t="shared" si="27"/>
        <v>0</v>
      </c>
      <c r="U64" s="24">
        <f t="shared" si="28"/>
        <v>40000</v>
      </c>
      <c r="V64" s="94">
        <f aca="true" t="shared" si="50" ref="V64:AA64">V39-V18</f>
        <v>40000</v>
      </c>
      <c r="W64" s="94">
        <f t="shared" si="50"/>
        <v>0</v>
      </c>
      <c r="X64" s="94">
        <f t="shared" si="50"/>
        <v>0</v>
      </c>
      <c r="Y64" s="94">
        <f t="shared" si="50"/>
        <v>0</v>
      </c>
      <c r="Z64" s="94">
        <f t="shared" si="50"/>
        <v>0</v>
      </c>
      <c r="AA64" s="94">
        <f t="shared" si="50"/>
        <v>0</v>
      </c>
      <c r="AB64" s="94">
        <f t="shared" si="30"/>
        <v>0</v>
      </c>
      <c r="AC64" s="26">
        <f t="shared" si="30"/>
        <v>0</v>
      </c>
      <c r="AD64" s="26">
        <f t="shared" si="30"/>
        <v>0</v>
      </c>
      <c r="AE64" s="26">
        <f t="shared" si="30"/>
        <v>0</v>
      </c>
      <c r="AF64" s="26">
        <f t="shared" si="30"/>
        <v>0</v>
      </c>
      <c r="AG64" s="26">
        <f t="shared" si="31"/>
        <v>0</v>
      </c>
      <c r="AI64" s="9">
        <f t="shared" si="32"/>
        <v>0</v>
      </c>
      <c r="AJ64" s="26">
        <f t="shared" si="33"/>
        <v>0</v>
      </c>
      <c r="AK64" s="26">
        <f t="shared" si="33"/>
        <v>0</v>
      </c>
      <c r="AL64" s="26">
        <f t="shared" si="34"/>
        <v>0</v>
      </c>
    </row>
    <row r="65" spans="1:38" ht="21" customHeight="1" thickBot="1">
      <c r="A65" s="120">
        <v>340</v>
      </c>
      <c r="B65" s="10">
        <f t="shared" si="23"/>
        <v>359822.91000000003</v>
      </c>
      <c r="C65" s="76">
        <f>B65+AI65</f>
        <v>421092.85000000003</v>
      </c>
      <c r="D65" s="76"/>
      <c r="E65" s="76"/>
      <c r="F65" s="26">
        <f t="shared" si="36"/>
        <v>0</v>
      </c>
      <c r="G65" s="38">
        <f t="shared" si="24"/>
        <v>241262.91</v>
      </c>
      <c r="H65" s="94">
        <f t="shared" si="36"/>
        <v>241262.91</v>
      </c>
      <c r="I65" s="94">
        <f t="shared" si="37"/>
        <v>0</v>
      </c>
      <c r="J65" s="94">
        <f t="shared" si="37"/>
        <v>0</v>
      </c>
      <c r="K65" s="26">
        <f t="shared" si="26"/>
        <v>0</v>
      </c>
      <c r="L65" s="26">
        <f t="shared" si="37"/>
        <v>0</v>
      </c>
      <c r="M65" s="26">
        <f t="shared" si="37"/>
        <v>2400</v>
      </c>
      <c r="N65" s="26">
        <f t="shared" si="37"/>
        <v>0</v>
      </c>
      <c r="O65" s="26">
        <f t="shared" si="37"/>
        <v>4160</v>
      </c>
      <c r="P65" s="26">
        <f t="shared" si="37"/>
        <v>77000</v>
      </c>
      <c r="Q65" s="28">
        <f t="shared" si="38"/>
        <v>0</v>
      </c>
      <c r="R65" s="94">
        <f t="shared" si="27"/>
        <v>0</v>
      </c>
      <c r="S65" s="94">
        <f t="shared" si="27"/>
        <v>0</v>
      </c>
      <c r="T65" s="26">
        <f t="shared" si="27"/>
        <v>0</v>
      </c>
      <c r="U65" s="38">
        <f t="shared" si="28"/>
        <v>35000</v>
      </c>
      <c r="V65" s="94">
        <f aca="true" t="shared" si="51" ref="V65:AA65">V40-V19</f>
        <v>35000</v>
      </c>
      <c r="W65" s="94">
        <f t="shared" si="51"/>
        <v>0</v>
      </c>
      <c r="X65" s="94">
        <f t="shared" si="51"/>
        <v>0</v>
      </c>
      <c r="Y65" s="94">
        <f t="shared" si="51"/>
        <v>0</v>
      </c>
      <c r="Z65" s="94">
        <f t="shared" si="51"/>
        <v>0</v>
      </c>
      <c r="AA65" s="94">
        <f t="shared" si="51"/>
        <v>0</v>
      </c>
      <c r="AB65" s="94">
        <f t="shared" si="30"/>
        <v>0</v>
      </c>
      <c r="AC65" s="26">
        <f t="shared" si="30"/>
        <v>0</v>
      </c>
      <c r="AD65" s="26">
        <f t="shared" si="30"/>
        <v>0</v>
      </c>
      <c r="AE65" s="26">
        <f t="shared" si="30"/>
        <v>0</v>
      </c>
      <c r="AF65" s="26">
        <f t="shared" si="30"/>
        <v>0</v>
      </c>
      <c r="AG65" s="26">
        <f t="shared" si="31"/>
        <v>0</v>
      </c>
      <c r="AI65" s="9">
        <f t="shared" si="32"/>
        <v>61269.94</v>
      </c>
      <c r="AJ65" s="26">
        <f t="shared" si="33"/>
        <v>61269.94</v>
      </c>
      <c r="AK65" s="26">
        <f t="shared" si="33"/>
        <v>0</v>
      </c>
      <c r="AL65" s="26">
        <f t="shared" si="34"/>
        <v>0</v>
      </c>
    </row>
    <row r="66" spans="1:38" ht="15" customHeight="1" thickBot="1">
      <c r="A66" s="121"/>
      <c r="B66" s="42">
        <f>B52+B53+B54+B55+B56+B57+B58+B59+B60+B61+B62+B63+B64+B65</f>
        <v>4621571.23</v>
      </c>
      <c r="C66" s="42">
        <f>C52+C53+C54+C55+C56+C57+C58+C59+C60+C61+C62+C63+C64+C65</f>
        <v>4575097.6</v>
      </c>
      <c r="D66" s="126"/>
      <c r="E66" s="126"/>
      <c r="F66" s="43">
        <f aca="true" t="shared" si="52" ref="F66:AG66">SUM(F52:F65)</f>
        <v>379016.64</v>
      </c>
      <c r="G66" s="44">
        <f t="shared" si="52"/>
        <v>1829119.5499999998</v>
      </c>
      <c r="H66" s="36">
        <f t="shared" si="52"/>
        <v>442193.12</v>
      </c>
      <c r="I66" s="36">
        <f t="shared" si="52"/>
        <v>823057.78</v>
      </c>
      <c r="J66" s="19">
        <f t="shared" si="52"/>
        <v>563868.65</v>
      </c>
      <c r="K66" s="46">
        <f t="shared" si="52"/>
        <v>0</v>
      </c>
      <c r="L66" s="46">
        <f t="shared" si="52"/>
        <v>20910</v>
      </c>
      <c r="M66" s="45">
        <f t="shared" si="52"/>
        <v>2400</v>
      </c>
      <c r="N66" s="45">
        <f t="shared" si="52"/>
        <v>5000</v>
      </c>
      <c r="O66" s="45">
        <f t="shared" si="52"/>
        <v>42051.35</v>
      </c>
      <c r="P66" s="45">
        <f t="shared" si="52"/>
        <v>167990</v>
      </c>
      <c r="Q66" s="45">
        <f t="shared" si="52"/>
        <v>605174.31</v>
      </c>
      <c r="R66" s="36">
        <f t="shared" si="52"/>
        <v>73272.31</v>
      </c>
      <c r="S66" s="36">
        <f t="shared" si="52"/>
        <v>531902</v>
      </c>
      <c r="T66" s="43">
        <f t="shared" si="52"/>
        <v>0</v>
      </c>
      <c r="U66" s="44">
        <f t="shared" si="52"/>
        <v>210530</v>
      </c>
      <c r="V66" s="36">
        <f t="shared" si="52"/>
        <v>210530</v>
      </c>
      <c r="W66" s="36">
        <f t="shared" si="52"/>
        <v>0</v>
      </c>
      <c r="X66" s="36">
        <f t="shared" si="52"/>
        <v>0</v>
      </c>
      <c r="Y66" s="36">
        <f t="shared" si="52"/>
        <v>0</v>
      </c>
      <c r="Z66" s="36">
        <f t="shared" si="52"/>
        <v>0</v>
      </c>
      <c r="AA66" s="36">
        <f t="shared" si="52"/>
        <v>0</v>
      </c>
      <c r="AB66" s="72">
        <f t="shared" si="52"/>
        <v>0</v>
      </c>
      <c r="AC66" s="44">
        <f t="shared" si="52"/>
        <v>20000</v>
      </c>
      <c r="AD66" s="45">
        <f t="shared" si="52"/>
        <v>3000</v>
      </c>
      <c r="AE66" s="45">
        <f t="shared" si="52"/>
        <v>1282879.38</v>
      </c>
      <c r="AF66" s="67">
        <f t="shared" si="52"/>
        <v>53500</v>
      </c>
      <c r="AG66" s="43">
        <f t="shared" si="52"/>
        <v>0</v>
      </c>
      <c r="AH66" s="59"/>
      <c r="AI66" s="46">
        <f>SUM(AI52:AI65)</f>
        <v>1289905.75</v>
      </c>
      <c r="AJ66" s="45">
        <f>SUM(AJ52:AJ65)</f>
        <v>1289905.75</v>
      </c>
      <c r="AK66" s="67">
        <f>SUM(AK52:AK65)</f>
        <v>0</v>
      </c>
      <c r="AL66" s="67">
        <f>SUM(AL52:AL65)</f>
        <v>0</v>
      </c>
    </row>
    <row r="67" spans="1:40" s="7" customFormat="1" ht="13.5" customHeight="1">
      <c r="A67" s="122"/>
      <c r="B67" s="41">
        <f>B41-B20</f>
        <v>4621571.23</v>
      </c>
      <c r="C67" s="77"/>
      <c r="D67" s="77"/>
      <c r="E67" s="7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AC67" s="12"/>
      <c r="AD67" s="12"/>
      <c r="AE67" s="13"/>
      <c r="AF67" s="13"/>
      <c r="AG67" s="13"/>
      <c r="AH67" s="68"/>
      <c r="AI67" s="60">
        <f>AJ67+AK67</f>
        <v>46473.62999999989</v>
      </c>
      <c r="AJ67" s="60">
        <f>AE66-AJ66</f>
        <v>-7026.370000000112</v>
      </c>
      <c r="AK67" s="60">
        <f>AF66-AK66</f>
        <v>53500</v>
      </c>
      <c r="AL67" s="60">
        <f>AG66-AL66</f>
        <v>0</v>
      </c>
      <c r="AM67" s="60"/>
      <c r="AN67" s="60"/>
    </row>
    <row r="68" spans="1:2" ht="12.75">
      <c r="A68" s="123"/>
      <c r="B68" s="95">
        <f>B67-B66</f>
        <v>0</v>
      </c>
    </row>
  </sheetData>
  <sheetProtection/>
  <mergeCells count="5">
    <mergeCell ref="A49:A51"/>
    <mergeCell ref="B1:AE1"/>
    <mergeCell ref="B47:AE47"/>
    <mergeCell ref="A1:A5"/>
    <mergeCell ref="A24:A25"/>
  </mergeCells>
  <conditionalFormatting sqref="A52:A65536 A43:A49 A24 A6:A22 A27:A41 AI1:IV65536 K24:AH65536 B43:J65536 A42:J42 B24:J41 B1:AH22">
    <cfRule type="cellIs" priority="1" dxfId="0" operator="equal" stopIfTrue="1">
      <formula>0</formula>
    </cfRule>
  </conditionalFormatting>
  <printOptions/>
  <pageMargins left="0.14" right="0.14" top="0.2" bottom="0.15" header="0.5118110236220472" footer="0.17"/>
  <pageSetup horizontalDpi="600" verticalDpi="600" orientation="landscape" paperSize="9" scale="71" r:id="rId1"/>
  <rowBreaks count="2" manualBreakCount="2">
    <brk id="42" max="33" man="1"/>
    <brk id="46" max="33" man="1"/>
  </rowBreaks>
  <colBreaks count="1" manualBreakCount="1">
    <brk id="3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2015-04-03T05:36:21Z</cp:lastPrinted>
  <dcterms:created xsi:type="dcterms:W3CDTF">1996-10-08T23:32:33Z</dcterms:created>
  <dcterms:modified xsi:type="dcterms:W3CDTF">2015-04-03T09:03:34Z</dcterms:modified>
  <cp:category/>
  <cp:version/>
  <cp:contentType/>
  <cp:contentStatus/>
</cp:coreProperties>
</file>