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5480" windowHeight="10920" tabRatio="851"/>
  </bookViews>
  <sheets>
    <sheet name="МП прил 1" sheetId="14" r:id="rId1"/>
    <sheet name="МП прил 2" sheetId="17" r:id="rId2"/>
    <sheet name="МП прил 3" sheetId="13" r:id="rId3"/>
    <sheet name="пас МП прил 1" sheetId="10" r:id="rId4"/>
    <sheet name="пас МП прил 2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3" hidden="1">'пас МП прил 1'!$A$3:$N$26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0">'МП прил 1'!$A$1:$P$20</definedName>
    <definedName name="_xlnm.Print_Area" localSheetId="1">'МП прил 2'!$A$1:$J$13</definedName>
    <definedName name="_xlnm.Print_Area" localSheetId="2">'МП прил 3'!$A$1:$Q$23</definedName>
    <definedName name="_xlnm.Print_Area" localSheetId="3">'пас МП прил 1'!$A$1:$M$16</definedName>
    <definedName name="_xlnm.Print_Area" localSheetId="4">'пас МП прил 2'!$A$1:$Q$11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25725"/>
  <fileRecoveryPr repairLoad="1"/>
</workbook>
</file>

<file path=xl/calcChain.xml><?xml version="1.0" encoding="utf-8"?>
<calcChain xmlns="http://schemas.openxmlformats.org/spreadsheetml/2006/main">
  <c r="O11" i="13"/>
  <c r="P11"/>
  <c r="Q11"/>
  <c r="O12"/>
  <c r="P12"/>
  <c r="Q12"/>
  <c r="O13"/>
  <c r="P13"/>
  <c r="Q13"/>
  <c r="O16"/>
  <c r="P16"/>
  <c r="Q16"/>
  <c r="O18"/>
  <c r="P18"/>
  <c r="Q18"/>
  <c r="O21"/>
  <c r="P21"/>
  <c r="Q21"/>
  <c r="O22"/>
  <c r="P22"/>
  <c r="Q22"/>
  <c r="O17"/>
  <c r="P17"/>
  <c r="Q17"/>
  <c r="O23"/>
  <c r="P23"/>
  <c r="Q23"/>
  <c r="N25"/>
  <c r="P25"/>
  <c r="H13"/>
  <c r="F12" i="17"/>
  <c r="H12"/>
  <c r="H9" s="1"/>
  <c r="J10" i="14"/>
  <c r="K10"/>
  <c r="M10"/>
  <c r="N10"/>
  <c r="O10"/>
  <c r="L17"/>
  <c r="P17" s="1"/>
  <c r="I10"/>
  <c r="E12" i="17" s="1"/>
  <c r="O25" i="13" l="1"/>
  <c r="Q25"/>
  <c r="P10" i="14"/>
  <c r="J12" i="17"/>
  <c r="L10" i="14"/>
  <c r="H10"/>
  <c r="L16"/>
  <c r="P16" s="1"/>
  <c r="P15"/>
  <c r="L15"/>
  <c r="N23" i="13" l="1"/>
  <c r="N22"/>
  <c r="N21"/>
  <c r="N18"/>
  <c r="N16"/>
  <c r="N13"/>
  <c r="N12"/>
  <c r="N11"/>
  <c r="L23"/>
  <c r="L22"/>
  <c r="L21"/>
  <c r="L18"/>
  <c r="L17"/>
  <c r="L16"/>
  <c r="L13"/>
  <c r="L12"/>
  <c r="L11"/>
  <c r="I13"/>
  <c r="J10" i="17"/>
  <c r="J11"/>
  <c r="I12"/>
  <c r="I9" s="1"/>
  <c r="P13" i="14"/>
  <c r="P14"/>
  <c r="P12"/>
  <c r="L12"/>
  <c r="L13"/>
  <c r="L14"/>
  <c r="L18"/>
  <c r="P18" s="1"/>
  <c r="G12" i="17"/>
  <c r="D17" i="10"/>
  <c r="G13" i="13"/>
  <c r="F13"/>
  <c r="K23"/>
  <c r="K22"/>
  <c r="K21"/>
  <c r="K18"/>
  <c r="K17"/>
  <c r="K16"/>
  <c r="K13"/>
  <c r="K12"/>
  <c r="K11"/>
  <c r="J23"/>
  <c r="J22"/>
  <c r="J21"/>
  <c r="J18"/>
  <c r="J17"/>
  <c r="J16"/>
  <c r="J13"/>
  <c r="J12"/>
  <c r="J11"/>
  <c r="F9" i="17" l="1"/>
  <c r="G9"/>
  <c r="J25" i="13"/>
  <c r="K25"/>
  <c r="L25"/>
  <c r="D12" i="17"/>
  <c r="E9" l="1"/>
  <c r="D9"/>
  <c r="M17" i="13" l="1"/>
  <c r="J9" i="17"/>
  <c r="M18" i="13"/>
  <c r="M13"/>
  <c r="M23"/>
  <c r="M12"/>
  <c r="K12" i="17"/>
  <c r="L12" s="1"/>
  <c r="M22" i="13"/>
  <c r="M16"/>
  <c r="M11"/>
  <c r="M21"/>
  <c r="M25" l="1"/>
</calcChain>
</file>

<file path=xl/sharedStrings.xml><?xml version="1.0" encoding="utf-8"?>
<sst xmlns="http://schemas.openxmlformats.org/spreadsheetml/2006/main" count="175" uniqueCount="110">
  <si>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</si>
  <si>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</si>
  <si>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</si>
  <si>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</si>
  <si>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</si>
  <si>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</si>
  <si>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</si>
  <si>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</si>
  <si>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№
п/п</t>
  </si>
  <si>
    <t>администрация Разъезженского сельсовета</t>
  </si>
  <si>
    <t>021</t>
  </si>
  <si>
    <t>2017 год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</si>
  <si>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</si>
  <si>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</si>
  <si>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</si>
  <si>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</si>
  <si>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</si>
  <si>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</si>
  <si>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</si>
  <si>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</si>
  <si>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Развитие культуры</t>
  </si>
  <si>
    <t xml:space="preserve">Статус </t>
  </si>
  <si>
    <t>Наименование  государственной программы, государственной подпрограммы</t>
  </si>
  <si>
    <t>Ответственный исполнитель, 
соисполнители</t>
  </si>
  <si>
    <t>Оценка расходов (тыс. руб.), годы</t>
  </si>
  <si>
    <t xml:space="preserve">Всего </t>
  </si>
  <si>
    <t>в том числе :</t>
  </si>
  <si>
    <t>внебюджетные источники</t>
  </si>
  <si>
    <t>бюджет  муниципального образования</t>
  </si>
  <si>
    <t xml:space="preserve">Прогноз сводных показателей муниципальных заданий </t>
  </si>
  <si>
    <t>Наименование услуги (работы), показателя объема услуги (работы)</t>
  </si>
  <si>
    <t>Значение показателя объема услуги (работы)</t>
  </si>
  <si>
    <t>Расходы местного бюджета на оказание (выполнение) муниципальной услуги (работы), тыс. руб.</t>
  </si>
  <si>
    <t>2012 год</t>
  </si>
  <si>
    <t>2013 год</t>
  </si>
  <si>
    <t>Наименование услуги и ее содержание:  Организация досуга граждан и обеспечение развития художественного творчества</t>
  </si>
  <si>
    <t xml:space="preserve">Показатель объема работы: </t>
  </si>
  <si>
    <t xml:space="preserve">Количество клубных формирований в том числе для детей        </t>
  </si>
  <si>
    <t xml:space="preserve">Количество участников клубных формирований в том числе детей        </t>
  </si>
  <si>
    <t>филармония</t>
  </si>
  <si>
    <t>Количество несовершеннолетних, участников клубных формирований находящихся в социально – опасном положении</t>
  </si>
  <si>
    <t>ДТиС</t>
  </si>
  <si>
    <t>Наименование работы и ее содержание: Организация и обеспечение проведения массовых мероприятий силами учреждения</t>
  </si>
  <si>
    <t xml:space="preserve">Количество культурно – досуговых мероприятий         </t>
  </si>
  <si>
    <t xml:space="preserve">Количество посещений на культурно – досуговых мероприятиях          </t>
  </si>
  <si>
    <t>Количество мероприятия для несовершеннолетних, находящихся в социально – опасном положении</t>
  </si>
  <si>
    <t>кинограф</t>
  </si>
  <si>
    <t>Наименование работы и ее содержание: Участие в проведении фестивалей, выставок, смотров, конкурсах, конференций и иных программных мероприятий, в том числе  в рамках международного сотрудничества</t>
  </si>
  <si>
    <t>Количество выездов коллективов для участия в конкурсах, фестивалях различных уровней</t>
  </si>
  <si>
    <t>Количество приглашенных коллективов участвующих в мероприятиях на территории села</t>
  </si>
  <si>
    <t>Кличество посетителей мероприятий</t>
  </si>
  <si>
    <t>итог</t>
  </si>
  <si>
    <t>Перечень целевых показателей и показателей результативности программы с расшифровкой плановых значений по годам  ее реализации</t>
  </si>
  <si>
    <t>Цели, задачи, показатели</t>
  </si>
  <si>
    <t>Единица измерения</t>
  </si>
  <si>
    <t>Вес показателя</t>
  </si>
  <si>
    <t>Источник информации</t>
  </si>
  <si>
    <t>1.</t>
  </si>
  <si>
    <t>Цель программы: создание условий для развития и реализации культурного и духовного потенциала населения Разъезженского сельсовета</t>
  </si>
  <si>
    <t>Удельный вес населения, участвующего в платных культурно-досуговых мероприятиях, проводимых муниципальными учреждениями культуры</t>
  </si>
  <si>
    <t>%</t>
  </si>
  <si>
    <t>Отраслевая статистическая отчетность (форма № 7-НК   «Сведения об учреждении культурно-досугового типа»;, № 10-НК «Сведения о работе организации, осуществляющей кинопоказ»;</t>
  </si>
  <si>
    <t>1.1.</t>
  </si>
  <si>
    <t>Задача 1. «Обеспечение доступа населения Разъезженского сельсовета к участию в культурной  жизни»</t>
  </si>
  <si>
    <t xml:space="preserve">Количество посетителей муниципальных учреждений культурно-досугового типа на 1 тыс. человек населения </t>
  </si>
  <si>
    <t>чел.</t>
  </si>
  <si>
    <t xml:space="preserve">Расчетный показатель на основе ведомственной отчетности
</t>
  </si>
  <si>
    <t xml:space="preserve">Число клубных формирований </t>
  </si>
  <si>
    <t>ед.</t>
  </si>
  <si>
    <t>Отраслевая статистическая отчетность (форма № 7-НК   «Сведения об учреждении культурно-досугового типа»)</t>
  </si>
  <si>
    <t xml:space="preserve">Число участников клубных формирований </t>
  </si>
  <si>
    <t xml:space="preserve">Число участников клубных формирований для детей в возрасте до 14 лет включительно </t>
  </si>
  <si>
    <t xml:space="preserve">1.2. </t>
  </si>
  <si>
    <t>Задача 2. «Создание условий для устойчивого развития отрасли «культура» в Разъезженском сельсовете»</t>
  </si>
  <si>
    <t xml:space="preserve">Уровень исполнения расходов главного распорядителя за счет средств местного бюджета (без учета межбюджетных трансфертов, имеющих целевое  назначение, из краевого бюджета)   </t>
  </si>
  <si>
    <t>баллы</t>
  </si>
  <si>
    <t xml:space="preserve">Годовая бухгалтерская отчетность
</t>
  </si>
  <si>
    <t xml:space="preserve">Своевременность утверждения муниципальных заданий подведомственным главному распорядителю учреждениям на текущий финансовый год и плановый период </t>
  </si>
  <si>
    <t>Постановлением администрации Разъезженского сельсовета  от 22.11.2011г № 54п «Об утверждении Порядка формирования и финансового обеспечения выполнения муниципального задания муниципальными бюджетными учреждениями, подведомственными администрации Разъезженского сельсовета»</t>
  </si>
  <si>
    <t>Значения целевых показателей на долгосрочный период</t>
  </si>
  <si>
    <t>Цели, целевые показатели</t>
  </si>
  <si>
    <t>Единица  изме-рения</t>
  </si>
  <si>
    <t>Плановый период</t>
  </si>
  <si>
    <t>Долгосрочный период</t>
  </si>
  <si>
    <t>2018 год</t>
  </si>
  <si>
    <t>2019 
год</t>
  </si>
  <si>
    <t>2020
год</t>
  </si>
  <si>
    <t>2021 год</t>
  </si>
  <si>
    <t>2022 год</t>
  </si>
  <si>
    <t>2023 год</t>
  </si>
  <si>
    <t>2024 год</t>
  </si>
  <si>
    <t>0801</t>
  </si>
  <si>
    <t>Сумма  на  год</t>
  </si>
  <si>
    <t>Изменения</t>
  </si>
  <si>
    <t>Сумма с учетом изменений</t>
  </si>
  <si>
    <t>Приложение № 2
к муниципальной программе Разъезженского сельсовета
«Развитие культуры» на 2014-2018 годы</t>
  </si>
  <si>
    <t>Приложение № 1
к муниципальной программе Разъезженского сельсовета
«Развитие культуры» на 2014-2019 годы</t>
  </si>
  <si>
    <t>Приложение № 1
к Постановлению администрации Разъезженского сельсовета
№ 82 п от 01.11.2016 г.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</si>
  <si>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«Развитие культуры» на 2014-2019 годы</t>
  </si>
  <si>
    <t>2019 год</t>
  </si>
  <si>
    <t>Итого на  
2014-2019 годы</t>
  </si>
  <si>
    <r>
      <t>Информация о ресурсном обеспечении и прогнозной оценке расходов на реализацию целей 
муниципальной программы Разъезженского сельсовета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«Развитие культуры» на 2014-2019 годы</t>
    </r>
  </si>
  <si>
    <t>Приложение № 2
к Постановлению администрации Разъезженского сельсовета
№ 82 п от 01.11.2016 г.</t>
  </si>
  <si>
    <t>Приложение № 3
к Постановлению администрации Разъезженского сельсовета
№ 82 п от 01.11.2016 г.</t>
  </si>
  <si>
    <t>Приложение № 3
к муниципальной программе Разъезженского сельсовета «Развитие культуры» на 2014-2019 годы</t>
  </si>
  <si>
    <t>Приложение № 4
к Постановлению администрации Разъезженского сельсовета
№ 82 п от 01.11.2016 г.</t>
  </si>
  <si>
    <t>Приложение № 1
к паспорту муниципальной программы Разъезженского сельсовета «Развитие культуры» на 2014-2019 годы</t>
  </si>
  <si>
    <t>2025 год</t>
  </si>
  <si>
    <t>Приложение № 5
к Постановлению администрации Разъезженского сельсовета
№ 82 п от 01.11.2016 г.</t>
  </si>
  <si>
    <t>Приложение № 2
к паспорту муниципальной программы Разъезженского сельсовета «Развитие культуры» на 2014-2019 годы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</si>
</sst>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_-* #,##0.0_р_._-;\-* #,##0.0_р_._-;_-* &quot;-&quot;?_р_._-;_-@_-"/>
    <numFmt numFmtId="166" formatCode="0.0"/>
    <numFmt numFmtId="167" formatCode="#,##0.00_ ;\-#,##0.00\ "/>
    <numFmt numFmtId="168" formatCode="_-* #,##0_р_._-;\-* #,##0_р_._-;_-* &quot;-&quot;?_р_._-;_-@_-"/>
  </numFmts>
  <fonts count="2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 Cyr"/>
      <charset val="204"/>
    </font>
    <font>
      <u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8"/>
      <color indexed="8"/>
      <name val="Arial Cyr"/>
      <charset val="204"/>
    </font>
    <font>
      <sz val="8"/>
      <name val="Arial"/>
    </font>
    <font>
      <sz val="12"/>
      <name val="Arial Cyr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0" fontId="4" fillId="0" borderId="0"/>
  </cellStyleXfs>
  <cellXfs count="226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/>
    <xf numFmtId="164" fontId="3" fillId="0" borderId="0" xfId="0" applyNumberFormat="1" applyFont="1" applyFill="1" applyAlignment="1">
      <alignment vertical="top" wrapText="1"/>
    </xf>
    <xf numFmtId="0" fontId="12" fillId="0" borderId="0" xfId="0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wrapText="1"/>
    </xf>
    <xf numFmtId="165" fontId="3" fillId="0" borderId="0" xfId="0" applyNumberFormat="1" applyFont="1" applyAlignment="1">
      <alignment wrapText="1"/>
    </xf>
    <xf numFmtId="167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7" fillId="0" borderId="0" xfId="0" applyFont="1"/>
    <xf numFmtId="0" fontId="3" fillId="0" borderId="2" xfId="0" applyFont="1" applyBorder="1" applyAlignment="1">
      <alignment vertical="top" wrapText="1"/>
    </xf>
    <xf numFmtId="167" fontId="15" fillId="0" borderId="2" xfId="0" applyNumberFormat="1" applyFont="1" applyBorder="1" applyAlignment="1">
      <alignment horizontal="center" vertical="top" wrapText="1"/>
    </xf>
    <xf numFmtId="165" fontId="17" fillId="0" borderId="0" xfId="0" applyNumberFormat="1" applyFont="1"/>
    <xf numFmtId="0" fontId="3" fillId="0" borderId="2" xfId="0" applyFont="1" applyBorder="1" applyAlignment="1">
      <alignment horizontal="left" vertical="top" wrapText="1" indent="3"/>
    </xf>
    <xf numFmtId="167" fontId="3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 indent="3"/>
    </xf>
    <xf numFmtId="165" fontId="3" fillId="0" borderId="0" xfId="0" applyNumberFormat="1" applyFont="1" applyAlignment="1">
      <alignment horizontal="right" vertical="top" wrapText="1"/>
    </xf>
    <xf numFmtId="0" fontId="11" fillId="0" borderId="0" xfId="0" applyFont="1" applyFill="1" applyBorder="1" applyAlignment="1">
      <alignment wrapText="1"/>
    </xf>
    <xf numFmtId="4" fontId="12" fillId="0" borderId="0" xfId="0" applyNumberFormat="1" applyFont="1" applyBorder="1"/>
    <xf numFmtId="0" fontId="11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1" applyFont="1" applyFill="1" applyAlignment="1">
      <alignment wrapText="1"/>
    </xf>
    <xf numFmtId="0" fontId="19" fillId="0" borderId="0" xfId="1" applyFont="1" applyAlignment="1">
      <alignment wrapText="1"/>
    </xf>
    <xf numFmtId="0" fontId="19" fillId="0" borderId="0" xfId="1" applyFont="1" applyAlignment="1">
      <alignment vertical="top" wrapText="1"/>
    </xf>
    <xf numFmtId="0" fontId="19" fillId="0" borderId="0" xfId="1" applyFont="1" applyFill="1" applyAlignment="1">
      <alignment vertical="top" wrapText="1"/>
    </xf>
    <xf numFmtId="0" fontId="19" fillId="0" borderId="1" xfId="1" applyFont="1" applyFill="1" applyBorder="1" applyAlignment="1">
      <alignment horizontal="center" vertical="top" wrapText="1"/>
    </xf>
    <xf numFmtId="0" fontId="21" fillId="0" borderId="0" xfId="1" applyFont="1" applyFill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3" fontId="19" fillId="0" borderId="1" xfId="1" applyNumberFormat="1" applyFont="1" applyFill="1" applyBorder="1" applyAlignment="1">
      <alignment vertical="top" wrapText="1"/>
    </xf>
    <xf numFmtId="2" fontId="19" fillId="0" borderId="1" xfId="1" applyNumberFormat="1" applyFont="1" applyFill="1" applyBorder="1" applyAlignment="1">
      <alignment horizontal="right" vertical="top" wrapText="1"/>
    </xf>
    <xf numFmtId="0" fontId="22" fillId="0" borderId="0" xfId="0" applyFont="1" applyFill="1"/>
    <xf numFmtId="0" fontId="22" fillId="0" borderId="1" xfId="1" applyFont="1" applyFill="1" applyBorder="1" applyAlignment="1">
      <alignment vertical="top" wrapText="1"/>
    </xf>
    <xf numFmtId="0" fontId="19" fillId="0" borderId="1" xfId="1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justify" wrapText="1"/>
    </xf>
    <xf numFmtId="1" fontId="19" fillId="0" borderId="1" xfId="1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wrapText="1"/>
    </xf>
    <xf numFmtId="166" fontId="19" fillId="0" borderId="0" xfId="1" applyNumberFormat="1" applyFont="1" applyFill="1" applyAlignment="1">
      <alignment vertical="top" wrapText="1"/>
    </xf>
    <xf numFmtId="3" fontId="19" fillId="0" borderId="0" xfId="1" applyNumberFormat="1" applyFont="1" applyAlignment="1">
      <alignment vertical="top" wrapText="1"/>
    </xf>
    <xf numFmtId="4" fontId="13" fillId="0" borderId="0" xfId="1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1" fontId="23" fillId="0" borderId="1" xfId="0" applyNumberFormat="1" applyFont="1" applyFill="1" applyBorder="1" applyAlignment="1">
      <alignment vertical="top" wrapText="1"/>
    </xf>
    <xf numFmtId="0" fontId="24" fillId="0" borderId="0" xfId="0" applyFont="1" applyFill="1" applyAlignment="1">
      <alignment horizontal="center" vertical="top" wrapText="1"/>
    </xf>
    <xf numFmtId="164" fontId="7" fillId="0" borderId="0" xfId="0" applyNumberFormat="1" applyFont="1" applyFill="1" applyAlignment="1">
      <alignment vertical="top" wrapText="1"/>
    </xf>
    <xf numFmtId="0" fontId="1" fillId="0" borderId="0" xfId="0" applyFont="1" applyFill="1"/>
    <xf numFmtId="0" fontId="3" fillId="0" borderId="0" xfId="3" applyFont="1" applyFill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7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7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7" fontId="3" fillId="0" borderId="15" xfId="0" applyNumberFormat="1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7" fontId="3" fillId="0" borderId="20" xfId="0" applyNumberFormat="1" applyFont="1" applyBorder="1" applyAlignment="1">
      <alignment horizontal="center" vertical="center" wrapText="1"/>
    </xf>
    <xf numFmtId="167" fontId="3" fillId="0" borderId="21" xfId="0" applyNumberFormat="1" applyFont="1" applyBorder="1" applyAlignment="1">
      <alignment horizontal="center" vertical="center" wrapText="1"/>
    </xf>
    <xf numFmtId="167" fontId="3" fillId="0" borderId="22" xfId="0" applyNumberFormat="1" applyFont="1" applyBorder="1" applyAlignment="1">
      <alignment horizontal="center" vertical="center" wrapText="1"/>
    </xf>
    <xf numFmtId="167" fontId="3" fillId="0" borderId="2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167" fontId="8" fillId="0" borderId="50" xfId="0" applyNumberFormat="1" applyFont="1" applyBorder="1" applyAlignment="1">
      <alignment horizontal="center" vertical="center" wrapText="1"/>
    </xf>
    <xf numFmtId="167" fontId="8" fillId="0" borderId="4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wrapText="1"/>
    </xf>
    <xf numFmtId="49" fontId="8" fillId="0" borderId="50" xfId="0" applyNumberFormat="1" applyFont="1" applyBorder="1" applyAlignment="1">
      <alignment horizontal="center" vertical="center" wrapText="1"/>
    </xf>
    <xf numFmtId="0" fontId="25" fillId="0" borderId="0" xfId="0" applyFont="1"/>
    <xf numFmtId="167" fontId="26" fillId="0" borderId="0" xfId="0" applyNumberFormat="1" applyFont="1" applyBorder="1"/>
    <xf numFmtId="0" fontId="13" fillId="0" borderId="0" xfId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15" fillId="0" borderId="0" xfId="1" applyFont="1" applyAlignment="1">
      <alignment horizontal="center" vertical="top" wrapText="1"/>
    </xf>
    <xf numFmtId="0" fontId="15" fillId="0" borderId="0" xfId="1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3" fillId="0" borderId="0" xfId="1" applyFont="1" applyAlignment="1">
      <alignment horizontal="left" vertical="top" wrapText="1"/>
    </xf>
    <xf numFmtId="0" fontId="10" fillId="0" borderId="4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7" fontId="3" fillId="0" borderId="5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2" fontId="15" fillId="0" borderId="1" xfId="1" applyNumberFormat="1" applyFont="1" applyFill="1" applyBorder="1" applyAlignment="1">
      <alignment horizontal="right" vertical="top" wrapText="1"/>
    </xf>
    <xf numFmtId="3" fontId="15" fillId="0" borderId="1" xfId="1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 wrapText="1"/>
    </xf>
    <xf numFmtId="0" fontId="28" fillId="0" borderId="0" xfId="0" applyFont="1" applyFill="1"/>
    <xf numFmtId="0" fontId="7" fillId="0" borderId="53" xfId="0" applyFont="1" applyFill="1" applyBorder="1" applyAlignment="1">
      <alignment vertical="top" wrapText="1"/>
    </xf>
    <xf numFmtId="168" fontId="3" fillId="0" borderId="1" xfId="0" applyNumberFormat="1" applyFont="1" applyFill="1" applyBorder="1" applyAlignment="1">
      <alignment vertical="center" wrapText="1"/>
    </xf>
    <xf numFmtId="0" fontId="19" fillId="0" borderId="1" xfId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top" wrapText="1"/>
    </xf>
    <xf numFmtId="0" fontId="13" fillId="0" borderId="0" xfId="1" applyFont="1" applyAlignment="1">
      <alignment horizontal="right" vertical="top" wrapText="1"/>
    </xf>
    <xf numFmtId="0" fontId="19" fillId="0" borderId="0" xfId="1" applyFont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3" fillId="0" borderId="0" xfId="1" applyFont="1" applyAlignment="1">
      <alignment horizontal="right" vertical="top" wrapText="1"/>
    </xf>
    <xf numFmtId="0" fontId="19" fillId="0" borderId="0" xfId="1" applyFont="1" applyFill="1" applyAlignment="1">
      <alignment horizontal="center" vertical="center" textRotation="90" wrapText="1"/>
    </xf>
    <xf numFmtId="0" fontId="20" fillId="0" borderId="5" xfId="1" applyFont="1" applyFill="1" applyBorder="1" applyAlignment="1">
      <alignment horizontal="left"/>
    </xf>
    <xf numFmtId="0" fontId="20" fillId="0" borderId="6" xfId="1" applyFont="1" applyFill="1" applyBorder="1" applyAlignment="1">
      <alignment horizontal="left"/>
    </xf>
    <xf numFmtId="0" fontId="20" fillId="0" borderId="7" xfId="1" applyFont="1" applyFill="1" applyBorder="1" applyAlignment="1">
      <alignment horizontal="left"/>
    </xf>
    <xf numFmtId="0" fontId="20" fillId="0" borderId="5" xfId="1" applyFont="1" applyFill="1" applyBorder="1" applyAlignment="1">
      <alignment horizontal="left" wrapText="1"/>
    </xf>
    <xf numFmtId="0" fontId="0" fillId="0" borderId="6" xfId="0" applyBorder="1"/>
    <xf numFmtId="0" fontId="0" fillId="0" borderId="7" xfId="0" applyBorder="1"/>
    <xf numFmtId="0" fontId="14" fillId="0" borderId="5" xfId="1" applyFont="1" applyFill="1" applyBorder="1" applyAlignment="1">
      <alignment horizontal="left" wrapText="1"/>
    </xf>
    <xf numFmtId="0" fontId="27" fillId="0" borderId="6" xfId="0" applyFont="1" applyBorder="1"/>
    <xf numFmtId="0" fontId="27" fillId="0" borderId="7" xfId="0" applyFont="1" applyBorder="1"/>
    <xf numFmtId="0" fontId="19" fillId="0" borderId="1" xfId="1" applyFont="1" applyFill="1" applyBorder="1" applyAlignment="1">
      <alignment horizontal="center" vertical="top" wrapText="1"/>
    </xf>
    <xf numFmtId="0" fontId="19" fillId="0" borderId="0" xfId="1" applyFont="1" applyAlignment="1">
      <alignment horizontal="center" vertical="top" wrapText="1"/>
    </xf>
    <xf numFmtId="0" fontId="15" fillId="0" borderId="5" xfId="1" applyFont="1" applyBorder="1" applyAlignment="1">
      <alignment horizontal="center" vertical="top" wrapText="1"/>
    </xf>
    <xf numFmtId="0" fontId="15" fillId="0" borderId="6" xfId="1" applyFont="1" applyBorder="1" applyAlignment="1">
      <alignment horizontal="center" vertical="top" wrapText="1"/>
    </xf>
    <xf numFmtId="0" fontId="15" fillId="0" borderId="7" xfId="1" applyFont="1" applyBorder="1" applyAlignment="1">
      <alignment horizontal="center" vertical="top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0" xfId="1" applyFont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  <xf numFmtId="0" fontId="7" fillId="0" borderId="0" xfId="3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23" fillId="0" borderId="5" xfId="0" applyFont="1" applyFill="1" applyBorder="1" applyAlignment="1">
      <alignment horizontal="left" vertical="top" wrapText="1"/>
    </xf>
    <xf numFmtId="0" fontId="23" fillId="0" borderId="6" xfId="0" applyFont="1" applyFill="1" applyBorder="1" applyAlignment="1">
      <alignment horizontal="left" vertical="top" wrapText="1"/>
    </xf>
    <xf numFmtId="0" fontId="23" fillId="0" borderId="7" xfId="0" applyFont="1" applyFill="1" applyBorder="1" applyAlignment="1">
      <alignment horizontal="left" vertical="top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19" fillId="0" borderId="0" xfId="1" applyFont="1" applyFill="1" applyAlignment="1">
      <alignment horizontal="right" wrapText="1"/>
    </xf>
    <xf numFmtId="0" fontId="13" fillId="0" borderId="0" xfId="1" applyFont="1" applyFill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W20"/>
  <sheetViews>
    <sheetView tabSelected="1" view="pageBreakPreview" zoomScale="75" zoomScaleNormal="75" zoomScaleSheetLayoutView="75" workbookViewId="0">
      <selection activeCell="F15" sqref="F15"/>
    </sheetView>
  </sheetViews>
  <sheetFormatPr defaultColWidth="9.140625" defaultRowHeight="51" customHeight="1" outlineLevelCol="1"/>
  <cols>
    <col min="1" max="1" width="18.42578125" style="7" customWidth="1"/>
    <col min="2" max="2" width="23.140625" style="7" customWidth="1"/>
    <col min="3" max="3" width="24.7109375" style="7" customWidth="1"/>
    <col min="4" max="4" width="8.7109375" style="7" customWidth="1"/>
    <col min="5" max="5" width="9" style="7" customWidth="1"/>
    <col min="6" max="6" width="12.28515625" style="7" customWidth="1"/>
    <col min="7" max="7" width="7.5703125" style="7" customWidth="1"/>
    <col min="8" max="9" width="10" style="7" customWidth="1"/>
    <col min="10" max="10" width="10.28515625" style="7" customWidth="1"/>
    <col min="11" max="11" width="8" style="7" customWidth="1"/>
    <col min="12" max="12" width="12.28515625" style="7" customWidth="1"/>
    <col min="13" max="15" width="10.140625" style="7" customWidth="1"/>
    <col min="16" max="16" width="10.7109375" style="7" customWidth="1"/>
    <col min="17" max="17" width="11.5703125" style="7" customWidth="1"/>
    <col min="18" max="18" width="11.5703125" style="7" customWidth="1" outlineLevel="1"/>
    <col min="19" max="20" width="16.140625" style="7" customWidth="1" outlineLevel="1"/>
    <col min="21" max="21" width="7" style="7" customWidth="1" outlineLevel="1"/>
    <col min="22" max="22" width="9.140625" style="7"/>
    <col min="23" max="23" width="13.85546875" style="7" bestFit="1" customWidth="1"/>
    <col min="24" max="16384" width="9.140625" style="7"/>
  </cols>
  <sheetData>
    <row r="1" spans="1:23" ht="47.45" customHeight="1">
      <c r="H1" s="136" t="s">
        <v>97</v>
      </c>
      <c r="I1" s="136"/>
      <c r="J1" s="136"/>
      <c r="K1" s="136"/>
      <c r="L1" s="136"/>
      <c r="M1" s="136"/>
      <c r="N1" s="136"/>
      <c r="O1" s="136"/>
      <c r="P1" s="136"/>
    </row>
    <row r="2" spans="1:23" ht="14.25" customHeight="1">
      <c r="G2" s="98"/>
      <c r="H2" s="128"/>
      <c r="I2" s="128"/>
      <c r="J2" s="128"/>
      <c r="K2" s="128"/>
      <c r="L2" s="128"/>
      <c r="M2" s="128"/>
      <c r="N2" s="128"/>
      <c r="O2" s="128"/>
      <c r="P2" s="128"/>
    </row>
    <row r="3" spans="1:23" ht="46.15" customHeight="1">
      <c r="H3" s="141" t="s">
        <v>96</v>
      </c>
      <c r="I3" s="141"/>
      <c r="J3" s="141"/>
      <c r="K3" s="141"/>
      <c r="L3" s="141"/>
      <c r="M3" s="141"/>
      <c r="N3" s="141"/>
      <c r="O3" s="141"/>
      <c r="P3" s="141"/>
    </row>
    <row r="4" spans="1:23" ht="51" customHeight="1">
      <c r="H4" s="8"/>
      <c r="I4" s="101"/>
      <c r="J4" s="8"/>
      <c r="K4" s="8"/>
      <c r="L4" s="8"/>
      <c r="M4" s="8"/>
      <c r="N4" s="8"/>
      <c r="O4" s="101"/>
      <c r="P4" s="8"/>
    </row>
    <row r="5" spans="1:23" ht="51" customHeight="1">
      <c r="A5" s="147" t="s">
        <v>98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23" ht="51" customHeight="1">
      <c r="E6" s="9"/>
      <c r="F6" s="9">
        <v>8</v>
      </c>
    </row>
    <row r="7" spans="1:23" ht="51" customHeight="1">
      <c r="A7" s="148" t="s">
        <v>12</v>
      </c>
      <c r="B7" s="151" t="s">
        <v>13</v>
      </c>
      <c r="C7" s="159" t="s">
        <v>14</v>
      </c>
      <c r="D7" s="132" t="s">
        <v>15</v>
      </c>
      <c r="E7" s="133"/>
      <c r="F7" s="133"/>
      <c r="G7" s="135"/>
      <c r="H7" s="132" t="s">
        <v>0</v>
      </c>
      <c r="I7" s="132"/>
      <c r="J7" s="133"/>
      <c r="K7" s="133"/>
      <c r="L7" s="133"/>
      <c r="M7" s="133"/>
      <c r="N7" s="133"/>
      <c r="O7" s="134"/>
      <c r="P7" s="135"/>
      <c r="R7" s="10"/>
      <c r="S7" s="10"/>
      <c r="T7" s="10"/>
    </row>
    <row r="8" spans="1:23" ht="51" customHeight="1">
      <c r="A8" s="149"/>
      <c r="B8" s="152"/>
      <c r="C8" s="163"/>
      <c r="D8" s="139" t="s">
        <v>1</v>
      </c>
      <c r="E8" s="145" t="s">
        <v>2</v>
      </c>
      <c r="F8" s="145" t="s">
        <v>3</v>
      </c>
      <c r="G8" s="137" t="s">
        <v>4</v>
      </c>
      <c r="H8" s="139" t="s">
        <v>5</v>
      </c>
      <c r="I8" s="139" t="s">
        <v>6</v>
      </c>
      <c r="J8" s="142" t="s">
        <v>7</v>
      </c>
      <c r="K8" s="143"/>
      <c r="L8" s="144"/>
      <c r="M8" s="145" t="s">
        <v>11</v>
      </c>
      <c r="N8" s="145" t="s">
        <v>84</v>
      </c>
      <c r="O8" s="145" t="s">
        <v>99</v>
      </c>
      <c r="P8" s="137" t="s">
        <v>100</v>
      </c>
      <c r="R8" s="10"/>
      <c r="S8" s="10"/>
      <c r="T8" s="10"/>
    </row>
    <row r="9" spans="1:23" ht="51" customHeight="1">
      <c r="A9" s="150"/>
      <c r="B9" s="153"/>
      <c r="C9" s="162"/>
      <c r="D9" s="140"/>
      <c r="E9" s="146"/>
      <c r="F9" s="146"/>
      <c r="G9" s="138"/>
      <c r="H9" s="140"/>
      <c r="I9" s="140"/>
      <c r="J9" s="65" t="s">
        <v>92</v>
      </c>
      <c r="K9" s="65" t="s">
        <v>93</v>
      </c>
      <c r="L9" s="65" t="s">
        <v>94</v>
      </c>
      <c r="M9" s="146"/>
      <c r="N9" s="146"/>
      <c r="O9" s="146"/>
      <c r="P9" s="138"/>
      <c r="R9" s="10"/>
      <c r="S9" s="10"/>
      <c r="T9" s="10"/>
    </row>
    <row r="10" spans="1:23" s="91" customFormat="1" ht="39" customHeight="1">
      <c r="A10" s="154" t="s">
        <v>16</v>
      </c>
      <c r="B10" s="151" t="s">
        <v>20</v>
      </c>
      <c r="C10" s="104" t="s">
        <v>17</v>
      </c>
      <c r="D10" s="93" t="s">
        <v>10</v>
      </c>
      <c r="E10" s="87" t="s">
        <v>18</v>
      </c>
      <c r="F10" s="87" t="s">
        <v>18</v>
      </c>
      <c r="G10" s="88" t="s">
        <v>18</v>
      </c>
      <c r="H10" s="89">
        <f>H12+H13+H14+H15+H16+H18</f>
        <v>1891.06</v>
      </c>
      <c r="I10" s="89">
        <f>I12+I13+I14+I15+I16+I18</f>
        <v>2013.5</v>
      </c>
      <c r="J10" s="89">
        <f t="shared" ref="J10:K10" si="0">J12+J13+J14+J15+J16+J18+J17</f>
        <v>2180.71</v>
      </c>
      <c r="K10" s="89">
        <f t="shared" si="0"/>
        <v>417.2</v>
      </c>
      <c r="L10" s="89">
        <f>L12+L13+L14+L15+L16+L18+L17</f>
        <v>2597.91</v>
      </c>
      <c r="M10" s="89">
        <f t="shared" ref="M10:O10" si="1">M12+M13+M14+M15+M16+M18+M17</f>
        <v>2180.71</v>
      </c>
      <c r="N10" s="89">
        <f t="shared" si="1"/>
        <v>2180.71</v>
      </c>
      <c r="O10" s="89">
        <f t="shared" si="1"/>
        <v>2180.71</v>
      </c>
      <c r="P10" s="90">
        <f>H10+L10+M10+N10+O10+I10</f>
        <v>13044.599999999999</v>
      </c>
      <c r="Q10" s="90"/>
      <c r="R10" s="90"/>
      <c r="W10" s="92"/>
    </row>
    <row r="11" spans="1:23" ht="19.5" customHeight="1">
      <c r="A11" s="155"/>
      <c r="B11" s="157"/>
      <c r="C11" s="85" t="s">
        <v>19</v>
      </c>
      <c r="D11" s="84"/>
      <c r="E11" s="70"/>
      <c r="F11" s="70"/>
      <c r="G11" s="78"/>
      <c r="H11" s="74"/>
      <c r="I11" s="74"/>
      <c r="J11" s="71"/>
      <c r="K11" s="71"/>
      <c r="L11" s="71"/>
      <c r="M11" s="71"/>
      <c r="N11" s="71"/>
      <c r="O11" s="106"/>
      <c r="P11" s="72"/>
      <c r="Q11" s="86"/>
      <c r="R11" s="10"/>
      <c r="S11" s="10"/>
      <c r="T11" s="10"/>
    </row>
    <row r="12" spans="1:23" ht="33" customHeight="1">
      <c r="A12" s="155"/>
      <c r="B12" s="157"/>
      <c r="C12" s="159" t="s">
        <v>9</v>
      </c>
      <c r="D12" s="81" t="s">
        <v>10</v>
      </c>
      <c r="E12" s="67" t="s">
        <v>91</v>
      </c>
      <c r="F12" s="68">
        <v>4937423</v>
      </c>
      <c r="G12" s="79">
        <v>611</v>
      </c>
      <c r="H12" s="75">
        <v>60</v>
      </c>
      <c r="I12" s="75"/>
      <c r="J12" s="69"/>
      <c r="K12" s="69"/>
      <c r="L12" s="62">
        <f t="shared" ref="L12:L18" si="2">J12+K12</f>
        <v>0</v>
      </c>
      <c r="M12" s="69"/>
      <c r="N12" s="69"/>
      <c r="O12" s="69"/>
      <c r="P12" s="62">
        <f>H12+L12+M12+N12+O12</f>
        <v>60</v>
      </c>
      <c r="R12" s="10"/>
      <c r="S12" s="10"/>
      <c r="T12" s="10"/>
    </row>
    <row r="13" spans="1:23" ht="33" customHeight="1">
      <c r="A13" s="155"/>
      <c r="B13" s="157"/>
      <c r="C13" s="160"/>
      <c r="D13" s="82" t="s">
        <v>10</v>
      </c>
      <c r="E13" s="63" t="s">
        <v>91</v>
      </c>
      <c r="F13" s="61">
        <v>4939423</v>
      </c>
      <c r="G13" s="80">
        <v>611</v>
      </c>
      <c r="H13" s="76">
        <v>0.06</v>
      </c>
      <c r="I13" s="76"/>
      <c r="J13" s="62"/>
      <c r="K13" s="62"/>
      <c r="L13" s="62">
        <f t="shared" si="2"/>
        <v>0</v>
      </c>
      <c r="M13" s="62"/>
      <c r="N13" s="62"/>
      <c r="O13" s="62"/>
      <c r="P13" s="62">
        <f t="shared" ref="P13:P18" si="3">H13+L13+M13+N13+O13</f>
        <v>0.06</v>
      </c>
      <c r="R13" s="10"/>
      <c r="S13" s="10"/>
      <c r="T13" s="10"/>
    </row>
    <row r="14" spans="1:23" ht="33" customHeight="1">
      <c r="A14" s="155"/>
      <c r="B14" s="157"/>
      <c r="C14" s="160"/>
      <c r="D14" s="82" t="s">
        <v>10</v>
      </c>
      <c r="E14" s="63" t="s">
        <v>91</v>
      </c>
      <c r="F14" s="61">
        <v>5021021</v>
      </c>
      <c r="G14" s="80">
        <v>611</v>
      </c>
      <c r="H14" s="76">
        <v>62</v>
      </c>
      <c r="I14" s="76">
        <v>181.55</v>
      </c>
      <c r="J14" s="62"/>
      <c r="K14" s="62"/>
      <c r="L14" s="62">
        <f t="shared" si="2"/>
        <v>0</v>
      </c>
      <c r="M14" s="62"/>
      <c r="N14" s="62"/>
      <c r="O14" s="62"/>
      <c r="P14" s="62">
        <f t="shared" si="3"/>
        <v>62</v>
      </c>
      <c r="R14" s="10"/>
      <c r="S14" s="10"/>
      <c r="T14" s="10"/>
    </row>
    <row r="15" spans="1:23" ht="33" customHeight="1">
      <c r="A15" s="142"/>
      <c r="B15" s="158"/>
      <c r="C15" s="161"/>
      <c r="D15" s="82" t="s">
        <v>10</v>
      </c>
      <c r="E15" s="63" t="s">
        <v>91</v>
      </c>
      <c r="F15" s="61">
        <v>5020010210</v>
      </c>
      <c r="G15" s="80">
        <v>611</v>
      </c>
      <c r="H15" s="76"/>
      <c r="I15" s="76"/>
      <c r="J15" s="62"/>
      <c r="K15" s="62">
        <v>17.2</v>
      </c>
      <c r="L15" s="62">
        <f t="shared" si="2"/>
        <v>17.2</v>
      </c>
      <c r="M15" s="62"/>
      <c r="N15" s="62"/>
      <c r="O15" s="62"/>
      <c r="P15" s="62">
        <f t="shared" ref="P15:P17" si="4">H15+L15+M15+N15+O15</f>
        <v>17.2</v>
      </c>
      <c r="R15" s="10"/>
      <c r="S15" s="10"/>
      <c r="T15" s="10"/>
    </row>
    <row r="16" spans="1:23" ht="33" customHeight="1">
      <c r="A16" s="142"/>
      <c r="B16" s="158"/>
      <c r="C16" s="161"/>
      <c r="D16" s="83" t="s">
        <v>10</v>
      </c>
      <c r="E16" s="64" t="s">
        <v>91</v>
      </c>
      <c r="F16" s="65">
        <v>5098061</v>
      </c>
      <c r="G16" s="73">
        <v>611</v>
      </c>
      <c r="H16" s="77">
        <v>1769</v>
      </c>
      <c r="I16" s="77">
        <v>1831.95</v>
      </c>
      <c r="J16" s="66"/>
      <c r="K16" s="66"/>
      <c r="L16" s="66">
        <f t="shared" si="2"/>
        <v>0</v>
      </c>
      <c r="M16" s="66"/>
      <c r="N16" s="66"/>
      <c r="O16" s="66"/>
      <c r="P16" s="66">
        <f t="shared" si="4"/>
        <v>1769</v>
      </c>
      <c r="R16" s="10"/>
      <c r="S16" s="10"/>
      <c r="T16" s="10"/>
    </row>
    <row r="17" spans="1:20" ht="33" customHeight="1">
      <c r="A17" s="142"/>
      <c r="B17" s="158"/>
      <c r="C17" s="161"/>
      <c r="D17" s="83" t="s">
        <v>10</v>
      </c>
      <c r="E17" s="64" t="s">
        <v>91</v>
      </c>
      <c r="F17" s="65">
        <v>5090080610</v>
      </c>
      <c r="G17" s="73">
        <v>611</v>
      </c>
      <c r="H17" s="77"/>
      <c r="I17" s="77"/>
      <c r="J17" s="66">
        <v>2180.71</v>
      </c>
      <c r="K17" s="66"/>
      <c r="L17" s="66">
        <f t="shared" ref="L17" si="5">J17+K17</f>
        <v>2180.71</v>
      </c>
      <c r="M17" s="66">
        <v>2180.71</v>
      </c>
      <c r="N17" s="66">
        <v>2180.71</v>
      </c>
      <c r="O17" s="66">
        <v>2180.71</v>
      </c>
      <c r="P17" s="66">
        <f t="shared" si="4"/>
        <v>8722.84</v>
      </c>
      <c r="R17" s="10"/>
      <c r="S17" s="10"/>
      <c r="T17" s="10"/>
    </row>
    <row r="18" spans="1:20" ht="33" customHeight="1">
      <c r="A18" s="156"/>
      <c r="B18" s="153"/>
      <c r="C18" s="162"/>
      <c r="D18" s="83" t="s">
        <v>10</v>
      </c>
      <c r="E18" s="64" t="s">
        <v>91</v>
      </c>
      <c r="F18" s="65">
        <v>5090080610</v>
      </c>
      <c r="G18" s="73">
        <v>612</v>
      </c>
      <c r="H18" s="77"/>
      <c r="I18" s="77"/>
      <c r="J18" s="66"/>
      <c r="K18" s="66">
        <v>400</v>
      </c>
      <c r="L18" s="66">
        <f t="shared" si="2"/>
        <v>400</v>
      </c>
      <c r="M18" s="66"/>
      <c r="N18" s="66"/>
      <c r="O18" s="66"/>
      <c r="P18" s="66">
        <f t="shared" si="3"/>
        <v>400</v>
      </c>
      <c r="R18" s="10"/>
      <c r="S18" s="10"/>
      <c r="T18" s="10"/>
    </row>
    <row r="19" spans="1:20" s="1" customFormat="1" ht="17.25" customHeight="1">
      <c r="A19" s="59"/>
      <c r="B19" s="59"/>
      <c r="C19" s="59"/>
      <c r="D19" s="59"/>
      <c r="E19" s="60"/>
      <c r="F19" s="60"/>
      <c r="G19" s="60"/>
      <c r="H19" s="4"/>
      <c r="I19" s="4"/>
      <c r="J19" s="2"/>
      <c r="K19" s="2"/>
      <c r="L19" s="2"/>
      <c r="M19" s="2"/>
      <c r="N19" s="2"/>
      <c r="O19" s="2"/>
      <c r="P19" s="2"/>
    </row>
    <row r="20" spans="1:20" ht="16.5" customHeight="1"/>
  </sheetData>
  <mergeCells count="22">
    <mergeCell ref="A10:A18"/>
    <mergeCell ref="B10:B18"/>
    <mergeCell ref="C12:C18"/>
    <mergeCell ref="D8:D9"/>
    <mergeCell ref="E8:E9"/>
    <mergeCell ref="C7:C9"/>
    <mergeCell ref="D7:G7"/>
    <mergeCell ref="H7:P7"/>
    <mergeCell ref="H1:P1"/>
    <mergeCell ref="G8:G9"/>
    <mergeCell ref="H8:H9"/>
    <mergeCell ref="H3:P3"/>
    <mergeCell ref="J8:L8"/>
    <mergeCell ref="M8:M9"/>
    <mergeCell ref="N8:N9"/>
    <mergeCell ref="P8:P9"/>
    <mergeCell ref="A5:P5"/>
    <mergeCell ref="A7:A9"/>
    <mergeCell ref="B7:B9"/>
    <mergeCell ref="F8:F9"/>
    <mergeCell ref="O8:O9"/>
    <mergeCell ref="I8:I9"/>
  </mergeCells>
  <phoneticPr fontId="9" type="noConversion"/>
  <pageMargins left="0.23" right="0.14000000000000001" top="0.38" bottom="0.28999999999999998" header="0.23" footer="0.15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W32"/>
  <sheetViews>
    <sheetView view="pageBreakPreview" zoomScale="75" zoomScaleNormal="100" zoomScaleSheetLayoutView="75" workbookViewId="0">
      <selection activeCell="G12" sqref="G12"/>
    </sheetView>
  </sheetViews>
  <sheetFormatPr defaultColWidth="9.140625" defaultRowHeight="12.75"/>
  <cols>
    <col min="1" max="1" width="16" style="28" customWidth="1"/>
    <col min="2" max="2" width="29.42578125" style="28" customWidth="1"/>
    <col min="3" max="3" width="20.28515625" style="29" customWidth="1"/>
    <col min="4" max="10" width="12.7109375" style="28" customWidth="1"/>
    <col min="11" max="11" width="8.140625" style="28" customWidth="1"/>
    <col min="12" max="23" width="9.140625" style="5"/>
    <col min="24" max="16384" width="9.140625" style="3"/>
  </cols>
  <sheetData>
    <row r="1" spans="1:23" ht="41.25" customHeight="1">
      <c r="A1" s="7"/>
      <c r="B1" s="7"/>
      <c r="C1" s="7"/>
      <c r="D1" s="3"/>
      <c r="E1" s="168" t="s">
        <v>102</v>
      </c>
      <c r="F1" s="168"/>
      <c r="G1" s="168"/>
      <c r="H1" s="168"/>
      <c r="I1" s="168"/>
      <c r="J1" s="168"/>
      <c r="K1" s="13"/>
      <c r="L1" s="21"/>
    </row>
    <row r="2" spans="1:23" ht="12.75" customHeight="1">
      <c r="A2" s="7"/>
      <c r="B2" s="7"/>
      <c r="C2" s="7"/>
      <c r="D2" s="97"/>
      <c r="E2" s="129"/>
      <c r="F2" s="129"/>
      <c r="G2" s="129"/>
      <c r="H2" s="129"/>
      <c r="I2" s="129"/>
      <c r="J2" s="129"/>
      <c r="K2" s="13"/>
      <c r="L2" s="21"/>
    </row>
    <row r="3" spans="1:23" ht="47.25" customHeight="1">
      <c r="A3" s="7"/>
      <c r="B3" s="7"/>
      <c r="C3" s="7"/>
      <c r="E3" s="167" t="s">
        <v>95</v>
      </c>
      <c r="F3" s="167"/>
      <c r="G3" s="167"/>
      <c r="H3" s="167"/>
      <c r="I3" s="167"/>
      <c r="J3" s="167"/>
      <c r="K3" s="13"/>
      <c r="L3" s="21"/>
    </row>
    <row r="4" spans="1:23" ht="47.25" customHeight="1">
      <c r="A4" s="7"/>
      <c r="B4" s="7"/>
      <c r="C4" s="7"/>
      <c r="E4" s="6"/>
      <c r="F4" s="6"/>
      <c r="G4" s="6"/>
      <c r="H4" s="102"/>
      <c r="I4" s="102"/>
      <c r="J4" s="6"/>
      <c r="K4" s="13"/>
      <c r="L4" s="21"/>
    </row>
    <row r="5" spans="1:23" ht="55.5" customHeight="1">
      <c r="A5" s="176" t="s">
        <v>101</v>
      </c>
      <c r="B5" s="176"/>
      <c r="C5" s="176"/>
      <c r="D5" s="176"/>
      <c r="E5" s="176"/>
      <c r="F5" s="176"/>
      <c r="G5" s="176"/>
      <c r="H5" s="176"/>
      <c r="I5" s="176"/>
      <c r="J5" s="176"/>
      <c r="K5" s="13"/>
    </row>
    <row r="6" spans="1:23" ht="29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13"/>
    </row>
    <row r="7" spans="1:23" s="109" customFormat="1" ht="28.5" customHeight="1">
      <c r="A7" s="170" t="s">
        <v>21</v>
      </c>
      <c r="B7" s="170" t="s">
        <v>22</v>
      </c>
      <c r="C7" s="170" t="s">
        <v>23</v>
      </c>
      <c r="D7" s="172" t="s">
        <v>24</v>
      </c>
      <c r="E7" s="173"/>
      <c r="F7" s="173"/>
      <c r="G7" s="173"/>
      <c r="H7" s="173"/>
      <c r="I7" s="173"/>
      <c r="J7" s="174"/>
      <c r="K7" s="107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</row>
    <row r="8" spans="1:23" s="109" customFormat="1" ht="47.25">
      <c r="A8" s="171"/>
      <c r="B8" s="171"/>
      <c r="C8" s="171"/>
      <c r="D8" s="105" t="s">
        <v>5</v>
      </c>
      <c r="E8" s="105" t="s">
        <v>6</v>
      </c>
      <c r="F8" s="105" t="s">
        <v>7</v>
      </c>
      <c r="G8" s="105" t="s">
        <v>11</v>
      </c>
      <c r="H8" s="105" t="s">
        <v>84</v>
      </c>
      <c r="I8" s="105" t="s">
        <v>99</v>
      </c>
      <c r="J8" s="105" t="s">
        <v>100</v>
      </c>
      <c r="K8" s="107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</row>
    <row r="9" spans="1:23" ht="24" customHeight="1">
      <c r="A9" s="177" t="s">
        <v>16</v>
      </c>
      <c r="B9" s="177" t="s">
        <v>20</v>
      </c>
      <c r="C9" s="14" t="s">
        <v>25</v>
      </c>
      <c r="D9" s="15">
        <f>D12</f>
        <v>1891.06</v>
      </c>
      <c r="E9" s="15">
        <f>E12</f>
        <v>2013.5</v>
      </c>
      <c r="F9" s="15">
        <f>F12</f>
        <v>2597.91</v>
      </c>
      <c r="G9" s="11">
        <f>G12</f>
        <v>2180.71</v>
      </c>
      <c r="H9" s="11">
        <f>H12</f>
        <v>2180.71</v>
      </c>
      <c r="I9" s="11">
        <f>I12</f>
        <v>2180.71</v>
      </c>
      <c r="J9" s="15">
        <f>D9+E9+F9+G9+I9+H9</f>
        <v>13044.599999999999</v>
      </c>
      <c r="K9" s="16"/>
    </row>
    <row r="10" spans="1:23" ht="18" customHeight="1">
      <c r="A10" s="178"/>
      <c r="B10" s="178"/>
      <c r="C10" s="14" t="s">
        <v>26</v>
      </c>
      <c r="D10" s="15"/>
      <c r="E10" s="15"/>
      <c r="F10" s="15"/>
      <c r="G10" s="15"/>
      <c r="H10" s="15"/>
      <c r="I10" s="15"/>
      <c r="J10" s="15">
        <f t="shared" ref="J10:J12" si="0">D10+E10+F10+G10+I10</f>
        <v>0</v>
      </c>
      <c r="K10" s="13"/>
    </row>
    <row r="11" spans="1:23" ht="16.149999999999999" customHeight="1">
      <c r="A11" s="178"/>
      <c r="B11" s="178"/>
      <c r="C11" s="17" t="s">
        <v>27</v>
      </c>
      <c r="D11" s="15"/>
      <c r="E11" s="15"/>
      <c r="F11" s="15"/>
      <c r="G11" s="15"/>
      <c r="H11" s="15"/>
      <c r="I11" s="15"/>
      <c r="J11" s="15">
        <f t="shared" si="0"/>
        <v>0</v>
      </c>
      <c r="K11" s="13"/>
      <c r="L11" s="22"/>
    </row>
    <row r="12" spans="1:23" ht="16.149999999999999" customHeight="1">
      <c r="A12" s="179"/>
      <c r="B12" s="179"/>
      <c r="C12" s="17" t="s">
        <v>28</v>
      </c>
      <c r="D12" s="18">
        <f>'МП прил 1'!H10</f>
        <v>1891.06</v>
      </c>
      <c r="E12" s="18">
        <f>'МП прил 1'!I10</f>
        <v>2013.5</v>
      </c>
      <c r="F12" s="18">
        <f>'МП прил 1'!L10</f>
        <v>2597.91</v>
      </c>
      <c r="G12" s="11">
        <f>'МП прил 1'!N10</f>
        <v>2180.71</v>
      </c>
      <c r="H12" s="11">
        <f>'МП прил 1'!N10</f>
        <v>2180.71</v>
      </c>
      <c r="I12" s="11">
        <f>'МП прил 1'!O10</f>
        <v>2180.71</v>
      </c>
      <c r="J12" s="15">
        <f>D12+E12+F12+G12+I12+H12</f>
        <v>13044.599999999999</v>
      </c>
      <c r="K12" s="94">
        <f>'МП прил 1'!P10</f>
        <v>13044.599999999999</v>
      </c>
      <c r="L12" s="95">
        <f>K12-J12</f>
        <v>0</v>
      </c>
    </row>
    <row r="13" spans="1:23" ht="16.5" customHeight="1">
      <c r="A13" s="6"/>
      <c r="B13" s="6"/>
      <c r="C13" s="19"/>
      <c r="D13" s="20"/>
      <c r="E13" s="20"/>
      <c r="F13" s="20"/>
      <c r="G13" s="20"/>
      <c r="H13" s="20"/>
      <c r="I13" s="20"/>
      <c r="J13" s="20"/>
      <c r="K13" s="13"/>
    </row>
    <row r="14" spans="1:23" ht="16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23" ht="16.5" customHeight="1">
      <c r="A15" s="175"/>
      <c r="B15" s="175"/>
      <c r="C15" s="175"/>
      <c r="D15" s="175"/>
      <c r="E15" s="12"/>
      <c r="F15" s="169"/>
      <c r="G15" s="169"/>
      <c r="H15" s="169"/>
      <c r="I15" s="169"/>
      <c r="J15" s="169"/>
      <c r="K15" s="13"/>
    </row>
    <row r="16" spans="1:23" ht="12.75" customHeight="1">
      <c r="A16" s="166"/>
      <c r="B16" s="166"/>
      <c r="C16" s="23"/>
      <c r="D16" s="24"/>
      <c r="E16" s="24"/>
      <c r="F16" s="24"/>
      <c r="G16" s="24"/>
      <c r="H16" s="24"/>
      <c r="I16" s="24"/>
      <c r="J16" s="24"/>
      <c r="K16" s="24"/>
    </row>
    <row r="17" spans="1:11" ht="12.75" customHeight="1">
      <c r="A17" s="166"/>
      <c r="B17" s="166"/>
      <c r="C17" s="23"/>
      <c r="D17" s="25"/>
      <c r="E17" s="25"/>
      <c r="F17" s="25"/>
      <c r="G17" s="25"/>
      <c r="H17" s="25"/>
      <c r="I17" s="25"/>
      <c r="J17" s="25"/>
      <c r="K17" s="25"/>
    </row>
    <row r="18" spans="1:11" ht="12.75" customHeight="1">
      <c r="A18" s="166"/>
      <c r="B18" s="166"/>
      <c r="C18" s="23"/>
      <c r="D18" s="25"/>
      <c r="E18" s="25"/>
      <c r="F18" s="25"/>
      <c r="G18" s="25"/>
      <c r="H18" s="25"/>
      <c r="I18" s="25"/>
      <c r="J18" s="25"/>
      <c r="K18" s="25"/>
    </row>
    <row r="19" spans="1:11" ht="12.75" customHeight="1">
      <c r="A19" s="166"/>
      <c r="B19" s="166"/>
      <c r="C19" s="23"/>
      <c r="D19" s="25"/>
      <c r="E19" s="25"/>
      <c r="F19" s="25"/>
      <c r="G19" s="25"/>
      <c r="H19" s="25"/>
      <c r="I19" s="25"/>
      <c r="J19" s="25"/>
      <c r="K19" s="25"/>
    </row>
    <row r="20" spans="1:11" ht="12.75" customHeight="1">
      <c r="A20" s="166"/>
      <c r="B20" s="166"/>
      <c r="C20" s="23"/>
      <c r="D20" s="25"/>
      <c r="E20" s="25"/>
      <c r="F20" s="25"/>
      <c r="G20" s="25"/>
      <c r="H20" s="25"/>
      <c r="I20" s="25"/>
      <c r="J20" s="25"/>
      <c r="K20" s="25"/>
    </row>
    <row r="21" spans="1:11" ht="12.75" customHeight="1">
      <c r="A21" s="166"/>
      <c r="B21" s="166"/>
      <c r="C21" s="23"/>
      <c r="D21" s="25"/>
      <c r="E21" s="25"/>
      <c r="F21" s="25"/>
      <c r="G21" s="25"/>
      <c r="H21" s="25"/>
      <c r="I21" s="25"/>
      <c r="J21" s="25"/>
      <c r="K21" s="24"/>
    </row>
    <row r="22" spans="1:11" ht="12.75" customHeight="1">
      <c r="A22" s="166"/>
      <c r="B22" s="166"/>
      <c r="C22" s="26"/>
      <c r="D22" s="24"/>
      <c r="E22" s="24"/>
      <c r="F22" s="24"/>
      <c r="G22" s="24"/>
      <c r="H22" s="24"/>
      <c r="I22" s="24"/>
      <c r="J22" s="24"/>
      <c r="K22" s="25"/>
    </row>
    <row r="23" spans="1:11" ht="12.75" customHeight="1">
      <c r="A23" s="166"/>
      <c r="B23" s="166"/>
      <c r="C23" s="23"/>
      <c r="D23" s="25"/>
      <c r="E23" s="25"/>
      <c r="F23" s="25"/>
      <c r="G23" s="25"/>
      <c r="H23" s="25"/>
      <c r="I23" s="25"/>
      <c r="J23" s="25"/>
      <c r="K23" s="25"/>
    </row>
    <row r="24" spans="1:11" ht="12.75" customHeight="1">
      <c r="A24" s="166"/>
      <c r="B24" s="166"/>
      <c r="C24" s="23"/>
      <c r="D24" s="25"/>
      <c r="E24" s="25"/>
      <c r="F24" s="25"/>
      <c r="G24" s="25"/>
      <c r="H24" s="25"/>
      <c r="I24" s="25"/>
      <c r="J24" s="25"/>
      <c r="K24" s="25"/>
    </row>
    <row r="25" spans="1:11" ht="12.75" customHeight="1">
      <c r="A25" s="166"/>
      <c r="B25" s="166"/>
      <c r="C25" s="23"/>
      <c r="D25" s="25"/>
      <c r="E25" s="25"/>
      <c r="F25" s="25"/>
      <c r="G25" s="25"/>
      <c r="H25" s="25"/>
      <c r="I25" s="25"/>
      <c r="J25" s="25"/>
      <c r="K25" s="25"/>
    </row>
    <row r="26" spans="1:11" ht="12.75" customHeight="1">
      <c r="A26" s="166"/>
      <c r="B26" s="166"/>
      <c r="C26" s="23"/>
      <c r="D26" s="25"/>
      <c r="E26" s="25"/>
      <c r="F26" s="25"/>
      <c r="G26" s="25"/>
      <c r="H26" s="25"/>
      <c r="I26" s="25"/>
      <c r="J26" s="25"/>
      <c r="K26" s="25"/>
    </row>
    <row r="27" spans="1:11" ht="12.75" customHeight="1">
      <c r="A27" s="166"/>
      <c r="B27" s="166"/>
      <c r="C27" s="26"/>
      <c r="D27" s="24"/>
      <c r="E27" s="24"/>
      <c r="F27" s="24"/>
      <c r="G27" s="24"/>
      <c r="H27" s="24"/>
      <c r="I27" s="24"/>
      <c r="J27" s="24"/>
      <c r="K27" s="24"/>
    </row>
    <row r="28" spans="1:11" ht="12.75" customHeight="1">
      <c r="A28" s="166"/>
      <c r="B28" s="166"/>
      <c r="C28" s="23"/>
      <c r="D28" s="25"/>
      <c r="E28" s="25"/>
      <c r="F28" s="25"/>
      <c r="G28" s="25"/>
      <c r="H28" s="25"/>
      <c r="I28" s="25"/>
      <c r="J28" s="25"/>
      <c r="K28" s="25"/>
    </row>
    <row r="29" spans="1:11" ht="12.75" customHeight="1">
      <c r="A29" s="166"/>
      <c r="B29" s="166"/>
      <c r="C29" s="23"/>
      <c r="D29" s="25"/>
      <c r="E29" s="25"/>
      <c r="F29" s="25"/>
      <c r="G29" s="25"/>
      <c r="H29" s="25"/>
      <c r="I29" s="25"/>
      <c r="J29" s="25"/>
      <c r="K29" s="25"/>
    </row>
    <row r="30" spans="1:11" ht="12.75" customHeight="1">
      <c r="A30" s="166"/>
      <c r="B30" s="166"/>
      <c r="C30" s="23"/>
      <c r="D30" s="25"/>
      <c r="E30" s="25"/>
      <c r="F30" s="25"/>
      <c r="G30" s="25"/>
      <c r="H30" s="25"/>
      <c r="I30" s="25"/>
      <c r="J30" s="25"/>
      <c r="K30" s="25"/>
    </row>
    <row r="31" spans="1:11" ht="12.75" customHeight="1">
      <c r="A31" s="166"/>
      <c r="B31" s="166"/>
      <c r="C31" s="23"/>
      <c r="D31" s="25"/>
      <c r="E31" s="25"/>
      <c r="F31" s="25"/>
      <c r="G31" s="25"/>
      <c r="H31" s="25"/>
      <c r="I31" s="25"/>
      <c r="J31" s="25"/>
      <c r="K31" s="25"/>
    </row>
    <row r="32" spans="1:11">
      <c r="A32" s="164"/>
      <c r="B32" s="164"/>
      <c r="C32" s="164"/>
      <c r="D32" s="27"/>
      <c r="E32" s="165"/>
      <c r="F32" s="165"/>
      <c r="G32" s="165"/>
      <c r="H32" s="165"/>
      <c r="I32" s="165"/>
      <c r="J32" s="165"/>
      <c r="K32" s="165"/>
    </row>
  </sheetData>
  <mergeCells count="19">
    <mergeCell ref="E3:J3"/>
    <mergeCell ref="E1:J1"/>
    <mergeCell ref="A16:A21"/>
    <mergeCell ref="B16:B21"/>
    <mergeCell ref="F15:J15"/>
    <mergeCell ref="B7:B8"/>
    <mergeCell ref="C7:C8"/>
    <mergeCell ref="D7:J7"/>
    <mergeCell ref="A15:D15"/>
    <mergeCell ref="A5:J5"/>
    <mergeCell ref="A7:A8"/>
    <mergeCell ref="A9:A12"/>
    <mergeCell ref="B9:B12"/>
    <mergeCell ref="A32:C32"/>
    <mergeCell ref="E32:K32"/>
    <mergeCell ref="A22:A26"/>
    <mergeCell ref="B22:B26"/>
    <mergeCell ref="A27:A31"/>
    <mergeCell ref="B27:B31"/>
  </mergeCells>
  <phoneticPr fontId="9" type="noConversion"/>
  <pageMargins left="0.14000000000000001" right="0.14000000000000001" top="0.34" bottom="0.25" header="0.15" footer="0.15"/>
  <pageSetup paperSize="9" scale="95" orientation="landscape" r:id="rId1"/>
  <headerFooter alignWithMargins="0"/>
  <rowBreaks count="1" manualBreakCount="1">
    <brk id="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AD26"/>
  <sheetViews>
    <sheetView view="pageBreakPreview" zoomScale="75" zoomScaleNormal="100" zoomScaleSheetLayoutView="75" workbookViewId="0">
      <selection activeCell="A9" sqref="A9:Q9"/>
    </sheetView>
  </sheetViews>
  <sheetFormatPr defaultColWidth="9.140625" defaultRowHeight="18.75" outlineLevelRow="1"/>
  <cols>
    <col min="1" max="1" width="46.140625" style="33" customWidth="1"/>
    <col min="2" max="9" width="8.85546875" style="32" customWidth="1"/>
    <col min="10" max="13" width="9.5703125" style="32" customWidth="1"/>
    <col min="14" max="14" width="9.5703125" style="33" customWidth="1"/>
    <col min="15" max="17" width="8.7109375" style="32" customWidth="1"/>
    <col min="18" max="18" width="8.42578125" style="32" customWidth="1"/>
    <col min="19" max="19" width="17.5703125" style="32" customWidth="1"/>
    <col min="20" max="20" width="14.28515625" style="32" customWidth="1"/>
    <col min="21" max="21" width="13.140625" style="32" customWidth="1"/>
    <col min="22" max="22" width="10.140625" style="32" customWidth="1"/>
    <col min="23" max="23" width="11.28515625" style="32" customWidth="1"/>
    <col min="24" max="24" width="12.85546875" style="32" customWidth="1"/>
    <col min="25" max="25" width="10.140625" style="32" customWidth="1"/>
    <col min="26" max="26" width="4.7109375" style="32" customWidth="1"/>
    <col min="27" max="27" width="5.5703125" style="32" customWidth="1"/>
    <col min="28" max="28" width="6.140625" style="32" customWidth="1"/>
    <col min="29" max="29" width="5.85546875" style="32" customWidth="1"/>
    <col min="30" max="16384" width="9.140625" style="32"/>
  </cols>
  <sheetData>
    <row r="1" spans="1:30" s="31" customFormat="1" ht="42" customHeight="1">
      <c r="A1" s="30"/>
      <c r="J1" s="180" t="s">
        <v>103</v>
      </c>
      <c r="K1" s="180"/>
      <c r="L1" s="180"/>
      <c r="M1" s="180"/>
      <c r="N1" s="180"/>
      <c r="O1" s="180"/>
      <c r="P1" s="180"/>
      <c r="Q1" s="180"/>
    </row>
    <row r="2" spans="1:30" s="31" customFormat="1" ht="12.75" customHeight="1">
      <c r="A2" s="30"/>
      <c r="G2" s="96"/>
      <c r="H2" s="103"/>
      <c r="I2" s="103"/>
      <c r="J2" s="130"/>
      <c r="K2" s="130"/>
      <c r="L2" s="130"/>
      <c r="M2" s="130"/>
      <c r="N2" s="224"/>
      <c r="O2" s="131"/>
      <c r="P2" s="131"/>
      <c r="Q2" s="131"/>
    </row>
    <row r="3" spans="1:30" s="31" customFormat="1" ht="39.75" customHeight="1">
      <c r="A3" s="30"/>
      <c r="J3" s="180" t="s">
        <v>104</v>
      </c>
      <c r="K3" s="180"/>
      <c r="L3" s="180"/>
      <c r="M3" s="180"/>
      <c r="N3" s="180"/>
      <c r="O3" s="180"/>
      <c r="P3" s="180"/>
      <c r="Q3" s="180"/>
    </row>
    <row r="4" spans="1:30" s="31" customFormat="1" ht="39.75" customHeight="1">
      <c r="A4" s="30"/>
      <c r="J4" s="96"/>
      <c r="K4" s="96"/>
      <c r="L4" s="96"/>
      <c r="M4" s="96"/>
      <c r="N4" s="225"/>
      <c r="O4" s="103"/>
      <c r="P4" s="103"/>
      <c r="Q4" s="96"/>
    </row>
    <row r="5" spans="1:30" ht="21.75" customHeight="1">
      <c r="A5" s="192" t="s">
        <v>29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1:30" ht="10.5" customHeight="1"/>
    <row r="7" spans="1:30" s="99" customFormat="1" ht="39.75" customHeight="1">
      <c r="A7" s="191" t="s">
        <v>30</v>
      </c>
      <c r="B7" s="196" t="s">
        <v>31</v>
      </c>
      <c r="C7" s="197"/>
      <c r="D7" s="197"/>
      <c r="E7" s="197"/>
      <c r="F7" s="197"/>
      <c r="G7" s="197"/>
      <c r="H7" s="197"/>
      <c r="I7" s="198"/>
      <c r="J7" s="193" t="s">
        <v>32</v>
      </c>
      <c r="K7" s="194"/>
      <c r="L7" s="194"/>
      <c r="M7" s="194"/>
      <c r="N7" s="194"/>
      <c r="O7" s="194"/>
      <c r="P7" s="194"/>
      <c r="Q7" s="195"/>
    </row>
    <row r="8" spans="1:30" s="33" customFormat="1" ht="37.5">
      <c r="A8" s="191"/>
      <c r="B8" s="34" t="s">
        <v>33</v>
      </c>
      <c r="C8" s="34" t="s">
        <v>34</v>
      </c>
      <c r="D8" s="34" t="s">
        <v>5</v>
      </c>
      <c r="E8" s="34" t="s">
        <v>6</v>
      </c>
      <c r="F8" s="34" t="s">
        <v>7</v>
      </c>
      <c r="G8" s="34" t="s">
        <v>11</v>
      </c>
      <c r="H8" s="127" t="s">
        <v>84</v>
      </c>
      <c r="I8" s="127" t="s">
        <v>99</v>
      </c>
      <c r="J8" s="34" t="s">
        <v>33</v>
      </c>
      <c r="K8" s="34" t="s">
        <v>34</v>
      </c>
      <c r="L8" s="34" t="s">
        <v>5</v>
      </c>
      <c r="M8" s="34" t="s">
        <v>6</v>
      </c>
      <c r="N8" s="127" t="s">
        <v>7</v>
      </c>
      <c r="O8" s="127" t="s">
        <v>11</v>
      </c>
      <c r="P8" s="127" t="s">
        <v>84</v>
      </c>
      <c r="Q8" s="127" t="s">
        <v>99</v>
      </c>
    </row>
    <row r="9" spans="1:30" s="33" customFormat="1">
      <c r="A9" s="182" t="s">
        <v>35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4"/>
      <c r="AD9" s="181"/>
    </row>
    <row r="10" spans="1:30" s="35" customFormat="1">
      <c r="A10" s="182" t="s">
        <v>36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4"/>
      <c r="AD10" s="181"/>
    </row>
    <row r="11" spans="1:30" s="33" customFormat="1" ht="31.5" customHeight="1">
      <c r="A11" s="36" t="s">
        <v>37</v>
      </c>
      <c r="B11" s="37">
        <v>16</v>
      </c>
      <c r="C11" s="37">
        <v>17</v>
      </c>
      <c r="D11" s="37">
        <v>18</v>
      </c>
      <c r="E11" s="37">
        <v>18</v>
      </c>
      <c r="F11" s="37">
        <v>18</v>
      </c>
      <c r="G11" s="37">
        <v>18</v>
      </c>
      <c r="H11" s="37">
        <v>18</v>
      </c>
      <c r="I11" s="37">
        <v>18</v>
      </c>
      <c r="J11" s="38">
        <f>B11*1344/14165</f>
        <v>1.5181080127073774</v>
      </c>
      <c r="K11" s="38">
        <f>C11*1622/14294</f>
        <v>1.9290611445361689</v>
      </c>
      <c r="L11" s="38">
        <f>D11*1769/14520</f>
        <v>2.1929752066115702</v>
      </c>
      <c r="M11" s="38">
        <f>E11*'МП прил 2'!E9/14526</f>
        <v>2.4950433705080544</v>
      </c>
      <c r="N11" s="38">
        <f>F11*2180.71/14526</f>
        <v>2.7022428748451053</v>
      </c>
      <c r="O11" s="38">
        <f t="shared" ref="O11:Q11" si="0">G11*2180.71/14526</f>
        <v>2.7022428748451053</v>
      </c>
      <c r="P11" s="38">
        <f t="shared" si="0"/>
        <v>2.7022428748451053</v>
      </c>
      <c r="Q11" s="38">
        <f t="shared" si="0"/>
        <v>2.7022428748451053</v>
      </c>
      <c r="AD11" s="181"/>
    </row>
    <row r="12" spans="1:30" s="33" customFormat="1" ht="36.75" customHeight="1" outlineLevel="1">
      <c r="A12" s="36" t="s">
        <v>38</v>
      </c>
      <c r="B12" s="37">
        <v>170</v>
      </c>
      <c r="C12" s="37">
        <v>175</v>
      </c>
      <c r="D12" s="37">
        <v>180</v>
      </c>
      <c r="E12" s="37">
        <v>186</v>
      </c>
      <c r="F12" s="37">
        <v>186</v>
      </c>
      <c r="G12" s="37">
        <v>186</v>
      </c>
      <c r="H12" s="37">
        <v>186</v>
      </c>
      <c r="I12" s="37">
        <v>186</v>
      </c>
      <c r="J12" s="38">
        <f>B12*1344/14165</f>
        <v>16.129897635015883</v>
      </c>
      <c r="K12" s="38">
        <f>C12*1622/14294</f>
        <v>19.857982370225269</v>
      </c>
      <c r="L12" s="38">
        <f>D12*1769/14520</f>
        <v>21.929752066115704</v>
      </c>
      <c r="M12" s="38">
        <f>E12*'МП прил 2'!E9/14526</f>
        <v>25.782114828583229</v>
      </c>
      <c r="N12" s="38">
        <f>F12*2180.71/14526</f>
        <v>27.923176373399421</v>
      </c>
      <c r="O12" s="38">
        <f t="shared" ref="O12:Q12" si="1">G12*2180.71/14526</f>
        <v>27.923176373399421</v>
      </c>
      <c r="P12" s="38">
        <f t="shared" si="1"/>
        <v>27.923176373399421</v>
      </c>
      <c r="Q12" s="38">
        <f t="shared" si="1"/>
        <v>27.923176373399421</v>
      </c>
      <c r="R12" s="35" t="s">
        <v>39</v>
      </c>
      <c r="S12" s="35">
        <v>36730.300000000003</v>
      </c>
      <c r="T12" s="35">
        <v>45061.4</v>
      </c>
      <c r="U12" s="35">
        <v>45061.4</v>
      </c>
      <c r="V12" s="35">
        <v>952.19999999999993</v>
      </c>
      <c r="W12" s="35">
        <v>952.19999999999993</v>
      </c>
      <c r="X12" s="35">
        <v>952.19999999999993</v>
      </c>
      <c r="AD12" s="181"/>
    </row>
    <row r="13" spans="1:30" s="33" customFormat="1" ht="31.5" customHeight="1" outlineLevel="1">
      <c r="A13" s="36" t="s">
        <v>40</v>
      </c>
      <c r="B13" s="37">
        <v>12</v>
      </c>
      <c r="C13" s="37">
        <v>13</v>
      </c>
      <c r="D13" s="37">
        <v>14</v>
      </c>
      <c r="E13" s="37">
        <v>14</v>
      </c>
      <c r="F13" s="37">
        <f>D13</f>
        <v>14</v>
      </c>
      <c r="G13" s="37">
        <f>E13</f>
        <v>14</v>
      </c>
      <c r="H13" s="37">
        <f>E13</f>
        <v>14</v>
      </c>
      <c r="I13" s="37">
        <f>F13</f>
        <v>14</v>
      </c>
      <c r="J13" s="38">
        <f>B13*1344/14165</f>
        <v>1.1385810095305331</v>
      </c>
      <c r="K13" s="38">
        <f>C13*1622/14294</f>
        <v>1.4751644046453056</v>
      </c>
      <c r="L13" s="38">
        <f>D13*1769/14520</f>
        <v>1.7056473829201102</v>
      </c>
      <c r="M13" s="38">
        <f>E13*'МП прил 2'!E9/14526</f>
        <v>1.9405892881729312</v>
      </c>
      <c r="N13" s="38">
        <f>F13*2180.71/14526</f>
        <v>2.1017444582128597</v>
      </c>
      <c r="O13" s="38">
        <f t="shared" ref="O13:Q13" si="2">G13*2180.71/14526</f>
        <v>2.1017444582128597</v>
      </c>
      <c r="P13" s="38">
        <f t="shared" si="2"/>
        <v>2.1017444582128597</v>
      </c>
      <c r="Q13" s="38">
        <f t="shared" si="2"/>
        <v>2.1017444582128597</v>
      </c>
      <c r="R13" s="35" t="s">
        <v>41</v>
      </c>
      <c r="S13" s="35">
        <v>4533.6000000000004</v>
      </c>
      <c r="T13" s="35">
        <v>5535.2</v>
      </c>
      <c r="U13" s="35">
        <v>5535.2</v>
      </c>
      <c r="V13" s="35"/>
      <c r="W13" s="35"/>
      <c r="X13" s="35"/>
      <c r="AD13" s="181"/>
    </row>
    <row r="14" spans="1:30" s="35" customFormat="1" ht="18.75" customHeight="1">
      <c r="A14" s="185" t="s">
        <v>42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7"/>
      <c r="AD14" s="181"/>
    </row>
    <row r="15" spans="1:30" s="35" customFormat="1">
      <c r="A15" s="182" t="s">
        <v>36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4"/>
      <c r="AD15" s="181"/>
    </row>
    <row r="16" spans="1:30" s="35" customFormat="1" ht="22.5" customHeight="1">
      <c r="A16" s="39" t="s">
        <v>43</v>
      </c>
      <c r="B16" s="37">
        <v>365</v>
      </c>
      <c r="C16" s="37">
        <v>380</v>
      </c>
      <c r="D16" s="37">
        <v>390</v>
      </c>
      <c r="E16" s="37">
        <v>390</v>
      </c>
      <c r="F16" s="37">
        <v>390</v>
      </c>
      <c r="G16" s="37">
        <v>390</v>
      </c>
      <c r="H16" s="37">
        <v>390</v>
      </c>
      <c r="I16" s="37">
        <v>390</v>
      </c>
      <c r="J16" s="38">
        <f>B16*1344/14165</f>
        <v>34.631839039887048</v>
      </c>
      <c r="K16" s="38">
        <f>C16*1622/14294</f>
        <v>43.120190289632014</v>
      </c>
      <c r="L16" s="38">
        <f>D16*1769/14520</f>
        <v>47.514462809917354</v>
      </c>
      <c r="M16" s="38">
        <f>E16*'МП прил 2'!E9/14526</f>
        <v>54.059273027674514</v>
      </c>
      <c r="N16" s="38">
        <f>F16*2180.71/14526</f>
        <v>58.548595621643948</v>
      </c>
      <c r="O16" s="38">
        <f t="shared" ref="O16:Q16" si="3">G16*2180.71/14526</f>
        <v>58.548595621643948</v>
      </c>
      <c r="P16" s="38">
        <f t="shared" si="3"/>
        <v>58.548595621643948</v>
      </c>
      <c r="Q16" s="38">
        <f t="shared" si="3"/>
        <v>58.548595621643948</v>
      </c>
      <c r="AD16" s="181"/>
    </row>
    <row r="17" spans="1:30" s="35" customFormat="1" ht="33" customHeight="1" outlineLevel="1">
      <c r="A17" s="40" t="s">
        <v>44</v>
      </c>
      <c r="B17" s="121">
        <v>13000</v>
      </c>
      <c r="C17" s="121">
        <v>13000</v>
      </c>
      <c r="D17" s="121">
        <v>13000</v>
      </c>
      <c r="E17" s="121">
        <v>13000</v>
      </c>
      <c r="F17" s="121">
        <v>13000</v>
      </c>
      <c r="G17" s="121">
        <v>13000</v>
      </c>
      <c r="H17" s="121">
        <v>13000</v>
      </c>
      <c r="I17" s="121">
        <v>13000</v>
      </c>
      <c r="J17" s="120">
        <f>B17*1344/14165</f>
        <v>1233.4627603247441</v>
      </c>
      <c r="K17" s="120">
        <f>C17*1622/14294</f>
        <v>1475.1644046453057</v>
      </c>
      <c r="L17" s="120">
        <f>D17*1769/14520</f>
        <v>1583.8154269972451</v>
      </c>
      <c r="M17" s="120">
        <f>E17*'МП прил 2'!E9/14526</f>
        <v>1801.9757675891506</v>
      </c>
      <c r="N17" s="120">
        <v>2368.8200000000002</v>
      </c>
      <c r="O17" s="120">
        <f t="shared" ref="O17:Q18" si="4">G17*2180.71/14526</f>
        <v>1951.6198540547982</v>
      </c>
      <c r="P17" s="120">
        <f t="shared" si="4"/>
        <v>1951.6198540547982</v>
      </c>
      <c r="Q17" s="120">
        <f t="shared" si="4"/>
        <v>1951.6198540547982</v>
      </c>
      <c r="AD17" s="181"/>
    </row>
    <row r="18" spans="1:30" s="35" customFormat="1" ht="50.25" customHeight="1" outlineLevel="1">
      <c r="A18" s="40" t="s">
        <v>45</v>
      </c>
      <c r="B18" s="37">
        <v>91</v>
      </c>
      <c r="C18" s="37">
        <v>95</v>
      </c>
      <c r="D18" s="37">
        <v>100</v>
      </c>
      <c r="E18" s="37">
        <v>100</v>
      </c>
      <c r="F18" s="37">
        <v>100</v>
      </c>
      <c r="G18" s="37">
        <v>100</v>
      </c>
      <c r="H18" s="37">
        <v>100</v>
      </c>
      <c r="I18" s="37">
        <v>100</v>
      </c>
      <c r="J18" s="38">
        <f>B18*1344/14165</f>
        <v>8.6342393222732081</v>
      </c>
      <c r="K18" s="38">
        <f>C18*1622/14294</f>
        <v>10.780047572408003</v>
      </c>
      <c r="L18" s="38">
        <f>D18*1769/14520</f>
        <v>12.183195592286502</v>
      </c>
      <c r="M18" s="38">
        <f>E18*'МП прил 2'!E9/14526</f>
        <v>13.861352058378081</v>
      </c>
      <c r="N18" s="38">
        <f>F18*2180.71/14526</f>
        <v>15.012460415806141</v>
      </c>
      <c r="O18" s="38">
        <f t="shared" si="4"/>
        <v>15.012460415806141</v>
      </c>
      <c r="P18" s="38">
        <f t="shared" si="4"/>
        <v>15.012460415806141</v>
      </c>
      <c r="Q18" s="38">
        <f t="shared" si="4"/>
        <v>15.012460415806141</v>
      </c>
      <c r="R18" s="35" t="s">
        <v>46</v>
      </c>
      <c r="AD18" s="181"/>
    </row>
    <row r="19" spans="1:30" s="100" customFormat="1" ht="28.5" customHeight="1">
      <c r="A19" s="188" t="s">
        <v>47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90"/>
      <c r="AD19" s="181"/>
    </row>
    <row r="20" spans="1:30" s="35" customFormat="1">
      <c r="A20" s="182" t="s">
        <v>36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4"/>
      <c r="AD20" s="181"/>
    </row>
    <row r="21" spans="1:30" s="33" customFormat="1" ht="30">
      <c r="A21" s="40" t="s">
        <v>48</v>
      </c>
      <c r="B21" s="41">
        <v>6</v>
      </c>
      <c r="C21" s="41">
        <v>8</v>
      </c>
      <c r="D21" s="41">
        <v>10</v>
      </c>
      <c r="E21" s="41">
        <v>10</v>
      </c>
      <c r="F21" s="41">
        <v>10</v>
      </c>
      <c r="G21" s="41">
        <v>10</v>
      </c>
      <c r="H21" s="41">
        <v>10</v>
      </c>
      <c r="I21" s="41">
        <v>10</v>
      </c>
      <c r="J21" s="38">
        <f>B21*1344/14165</f>
        <v>0.56929050476526655</v>
      </c>
      <c r="K21" s="38">
        <f>C21*1622/14294</f>
        <v>0.90779347978172664</v>
      </c>
      <c r="L21" s="38">
        <f>D21*1769/14520</f>
        <v>1.2183195592286502</v>
      </c>
      <c r="M21" s="38">
        <f>E21*'МП прил 2'!E9/14526</f>
        <v>1.386135205837808</v>
      </c>
      <c r="N21" s="38">
        <f>F21*2180.71/14526</f>
        <v>1.5012460415806139</v>
      </c>
      <c r="O21" s="38">
        <f t="shared" ref="O21:Q21" si="5">G21*2180.71/14526</f>
        <v>1.5012460415806139</v>
      </c>
      <c r="P21" s="38">
        <f t="shared" si="5"/>
        <v>1.5012460415806139</v>
      </c>
      <c r="Q21" s="38">
        <f t="shared" si="5"/>
        <v>1.5012460415806139</v>
      </c>
      <c r="AD21" s="181"/>
    </row>
    <row r="22" spans="1:30" s="33" customFormat="1" ht="33.75" customHeight="1" outlineLevel="1">
      <c r="A22" s="42" t="s">
        <v>49</v>
      </c>
      <c r="B22" s="43">
        <v>5</v>
      </c>
      <c r="C22" s="41">
        <v>6</v>
      </c>
      <c r="D22" s="41">
        <v>8</v>
      </c>
      <c r="E22" s="41">
        <v>8</v>
      </c>
      <c r="F22" s="41">
        <v>8</v>
      </c>
      <c r="G22" s="41">
        <v>8</v>
      </c>
      <c r="H22" s="41">
        <v>8</v>
      </c>
      <c r="I22" s="41">
        <v>8</v>
      </c>
      <c r="J22" s="38">
        <f>B22*1344/14165</f>
        <v>0.47440875397105542</v>
      </c>
      <c r="K22" s="38">
        <f>C22*1622/14294</f>
        <v>0.68084510983629498</v>
      </c>
      <c r="L22" s="38">
        <f>D22*1769/14520</f>
        <v>0.9746556473829201</v>
      </c>
      <c r="M22" s="38">
        <f>E22*'МП прил 2'!E9/14526</f>
        <v>1.1089081646702466</v>
      </c>
      <c r="N22" s="38">
        <f>F22*2180.71/14526</f>
        <v>1.2009968332644914</v>
      </c>
      <c r="O22" s="38">
        <f t="shared" ref="O22:Q22" si="6">G22*2180.71/14526</f>
        <v>1.2009968332644914</v>
      </c>
      <c r="P22" s="38">
        <f t="shared" si="6"/>
        <v>1.2009968332644914</v>
      </c>
      <c r="Q22" s="38">
        <f t="shared" si="6"/>
        <v>1.2009968332644914</v>
      </c>
      <c r="R22" s="35"/>
      <c r="S22" s="35">
        <v>4490.5</v>
      </c>
      <c r="T22" s="35">
        <v>5575.4</v>
      </c>
      <c r="U22" s="35">
        <v>5575.4</v>
      </c>
    </row>
    <row r="23" spans="1:30" s="33" customFormat="1" ht="26.25" customHeight="1" outlineLevel="1">
      <c r="A23" s="44" t="s">
        <v>50</v>
      </c>
      <c r="B23" s="43">
        <v>500</v>
      </c>
      <c r="C23" s="41">
        <v>600</v>
      </c>
      <c r="D23" s="41">
        <v>800</v>
      </c>
      <c r="E23" s="41">
        <v>800</v>
      </c>
      <c r="F23" s="41">
        <v>800</v>
      </c>
      <c r="G23" s="41">
        <v>800</v>
      </c>
      <c r="H23" s="41">
        <v>800</v>
      </c>
      <c r="I23" s="41">
        <v>800</v>
      </c>
      <c r="J23" s="38">
        <f>B23*1344/14165</f>
        <v>47.440875397105543</v>
      </c>
      <c r="K23" s="38">
        <f>C23*1622/14294</f>
        <v>68.084510983629499</v>
      </c>
      <c r="L23" s="38">
        <f>D23*1769/14520</f>
        <v>97.465564738292017</v>
      </c>
      <c r="M23" s="38">
        <f>E23*'МП прил 2'!E9/14526</f>
        <v>110.89081646702465</v>
      </c>
      <c r="N23" s="38">
        <f>F23*2180.71/14526</f>
        <v>120.09968332644912</v>
      </c>
      <c r="O23" s="38">
        <f t="shared" ref="O23:Q23" si="7">G23*2180.71/14526</f>
        <v>120.09968332644912</v>
      </c>
      <c r="P23" s="38">
        <f t="shared" si="7"/>
        <v>120.09968332644912</v>
      </c>
      <c r="Q23" s="38">
        <f t="shared" si="7"/>
        <v>120.09968332644912</v>
      </c>
      <c r="R23" s="35"/>
      <c r="S23" s="35">
        <v>1616.8</v>
      </c>
      <c r="T23" s="35">
        <v>1813.9</v>
      </c>
      <c r="U23" s="35">
        <v>1813.9</v>
      </c>
    </row>
    <row r="24" spans="1:30" s="33" customFormat="1">
      <c r="L24" s="45"/>
    </row>
    <row r="25" spans="1:30" s="33" customFormat="1">
      <c r="A25" s="33" t="s">
        <v>51</v>
      </c>
      <c r="J25" s="47">
        <f t="shared" ref="J25:N25" si="8">J23+J22+J21+J18+J17+J16+J13+J12+J11</f>
        <v>1344</v>
      </c>
      <c r="K25" s="47">
        <f t="shared" si="8"/>
        <v>1622.0000000000002</v>
      </c>
      <c r="L25" s="47">
        <f t="shared" si="8"/>
        <v>1769</v>
      </c>
      <c r="M25" s="47">
        <f t="shared" si="8"/>
        <v>2013.5</v>
      </c>
      <c r="N25" s="47">
        <f>N23+N22+N21+N18+N17+N16+N13+N12+N11</f>
        <v>2597.9101459452017</v>
      </c>
      <c r="O25" s="47">
        <f t="shared" ref="O25:P25" si="9">O23+O22+O21+O18+O17+O16+O13+O12+O11</f>
        <v>2180.71</v>
      </c>
      <c r="P25" s="47">
        <f t="shared" si="9"/>
        <v>2180.71</v>
      </c>
      <c r="Q25" s="47">
        <f>Q23+Q22+Q21+Q18+Q17+Q16+Q13+Q12+Q11</f>
        <v>2180.71</v>
      </c>
    </row>
    <row r="26" spans="1:30">
      <c r="B26" s="46"/>
      <c r="C26" s="46"/>
      <c r="D26" s="46"/>
      <c r="E26" s="46"/>
      <c r="F26" s="46"/>
      <c r="G26" s="46"/>
      <c r="H26" s="46"/>
      <c r="I26" s="46"/>
    </row>
  </sheetData>
  <mergeCells count="13">
    <mergeCell ref="J1:Q1"/>
    <mergeCell ref="AD9:AD21"/>
    <mergeCell ref="A10:Q10"/>
    <mergeCell ref="A14:Q14"/>
    <mergeCell ref="A15:Q15"/>
    <mergeCell ref="A19:Q19"/>
    <mergeCell ref="A20:Q20"/>
    <mergeCell ref="A9:Q9"/>
    <mergeCell ref="A7:A8"/>
    <mergeCell ref="A5:Q5"/>
    <mergeCell ref="J7:Q7"/>
    <mergeCell ref="J3:Q3"/>
    <mergeCell ref="B7:I7"/>
  </mergeCells>
  <phoneticPr fontId="9" type="noConversion"/>
  <pageMargins left="0.14000000000000001" right="0.14000000000000001" top="0.34" bottom="0.25" header="0.15" footer="0.15"/>
  <pageSetup paperSize="9" scale="77" orientation="landscape" r:id="rId1"/>
  <headerFooter alignWithMargins="0"/>
  <rowBreaks count="1" manualBreakCount="1">
    <brk id="2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M18"/>
  <sheetViews>
    <sheetView view="pageBreakPreview" zoomScale="75" zoomScaleNormal="100" zoomScaleSheetLayoutView="75" workbookViewId="0">
      <selection activeCell="O9" sqref="O9"/>
    </sheetView>
  </sheetViews>
  <sheetFormatPr defaultColWidth="10.42578125" defaultRowHeight="18.75"/>
  <cols>
    <col min="1" max="1" width="8.85546875" style="48" customWidth="1"/>
    <col min="2" max="2" width="58.7109375" style="48" customWidth="1"/>
    <col min="3" max="3" width="11.5703125" style="49" customWidth="1"/>
    <col min="4" max="4" width="9.5703125" style="49" customWidth="1"/>
    <col min="5" max="5" width="52.5703125" style="48" customWidth="1"/>
    <col min="6" max="6" width="11.5703125" style="48" customWidth="1"/>
    <col min="7" max="13" width="10.85546875" style="48" customWidth="1"/>
    <col min="14" max="15" width="10.42578125" style="48" customWidth="1"/>
    <col min="16" max="16" width="6.85546875" style="48" customWidth="1"/>
    <col min="17" max="16384" width="10.42578125" style="48"/>
  </cols>
  <sheetData>
    <row r="1" spans="1:13" ht="52.9" customHeight="1">
      <c r="F1" s="199" t="s">
        <v>105</v>
      </c>
      <c r="G1" s="199"/>
      <c r="H1" s="199"/>
      <c r="I1" s="199"/>
      <c r="J1" s="199"/>
      <c r="K1" s="199"/>
      <c r="L1" s="199"/>
      <c r="M1" s="199"/>
    </row>
    <row r="2" spans="1:13" ht="46.9" customHeight="1">
      <c r="F2" s="200" t="s">
        <v>106</v>
      </c>
      <c r="G2" s="200"/>
      <c r="H2" s="200"/>
      <c r="I2" s="200"/>
      <c r="J2" s="200"/>
      <c r="K2" s="200"/>
      <c r="L2" s="200"/>
      <c r="M2" s="200"/>
    </row>
    <row r="4" spans="1:13" ht="30" customHeight="1">
      <c r="A4" s="203" t="s">
        <v>52</v>
      </c>
      <c r="B4" s="203"/>
      <c r="C4" s="203"/>
      <c r="D4" s="203"/>
      <c r="E4" s="203"/>
      <c r="F4" s="203"/>
      <c r="G4" s="203"/>
      <c r="H4" s="203"/>
      <c r="I4" s="203"/>
      <c r="J4" s="203"/>
    </row>
    <row r="6" spans="1:13" s="113" customFormat="1" ht="56.25">
      <c r="A6" s="111" t="s">
        <v>8</v>
      </c>
      <c r="B6" s="111" t="s">
        <v>53</v>
      </c>
      <c r="C6" s="111" t="s">
        <v>54</v>
      </c>
      <c r="D6" s="111" t="s">
        <v>55</v>
      </c>
      <c r="E6" s="111" t="s">
        <v>56</v>
      </c>
      <c r="F6" s="111" t="s">
        <v>33</v>
      </c>
      <c r="G6" s="111" t="s">
        <v>34</v>
      </c>
      <c r="H6" s="111" t="s">
        <v>5</v>
      </c>
      <c r="I6" s="111" t="s">
        <v>6</v>
      </c>
      <c r="J6" s="111" t="s">
        <v>7</v>
      </c>
      <c r="K6" s="111" t="s">
        <v>11</v>
      </c>
      <c r="L6" s="111" t="s">
        <v>84</v>
      </c>
      <c r="M6" s="111" t="s">
        <v>99</v>
      </c>
    </row>
    <row r="7" spans="1:13" s="52" customFormat="1">
      <c r="A7" s="51" t="s">
        <v>57</v>
      </c>
      <c r="B7" s="204" t="s">
        <v>58</v>
      </c>
      <c r="C7" s="205"/>
      <c r="D7" s="205"/>
      <c r="E7" s="205"/>
      <c r="F7" s="205"/>
      <c r="G7" s="205"/>
      <c r="H7" s="205"/>
      <c r="I7" s="205"/>
      <c r="J7" s="206"/>
    </row>
    <row r="8" spans="1:13" s="113" customFormat="1" ht="98.25" customHeight="1">
      <c r="A8" s="110"/>
      <c r="B8" s="110" t="s">
        <v>59</v>
      </c>
      <c r="C8" s="111" t="s">
        <v>60</v>
      </c>
      <c r="D8" s="111"/>
      <c r="E8" s="111" t="s">
        <v>61</v>
      </c>
      <c r="F8" s="110">
        <v>253.73</v>
      </c>
      <c r="G8" s="110">
        <v>286.7</v>
      </c>
      <c r="H8" s="110">
        <v>301.31</v>
      </c>
      <c r="I8" s="110">
        <v>334.8</v>
      </c>
      <c r="J8" s="112">
        <v>368.27</v>
      </c>
      <c r="K8" s="112">
        <v>368.27</v>
      </c>
      <c r="L8" s="112">
        <v>368.27</v>
      </c>
      <c r="M8" s="112">
        <v>368.27</v>
      </c>
    </row>
    <row r="9" spans="1:13" s="52" customFormat="1" ht="30" customHeight="1">
      <c r="A9" s="51" t="s">
        <v>62</v>
      </c>
      <c r="B9" s="204" t="s">
        <v>63</v>
      </c>
      <c r="C9" s="205"/>
      <c r="D9" s="205"/>
      <c r="E9" s="205"/>
      <c r="F9" s="206"/>
      <c r="G9" s="55"/>
      <c r="H9" s="55"/>
      <c r="I9" s="55"/>
      <c r="J9" s="55"/>
      <c r="K9" s="55"/>
      <c r="L9" s="55"/>
      <c r="M9" s="55"/>
    </row>
    <row r="10" spans="1:13" s="113" customFormat="1" ht="61.5" customHeight="1">
      <c r="A10" s="110"/>
      <c r="B10" s="110" t="s">
        <v>64</v>
      </c>
      <c r="C10" s="111" t="s">
        <v>65</v>
      </c>
      <c r="D10" s="111">
        <v>0.04</v>
      </c>
      <c r="E10" s="114" t="s">
        <v>66</v>
      </c>
      <c r="F10" s="126">
        <v>13500</v>
      </c>
      <c r="G10" s="126">
        <v>13600</v>
      </c>
      <c r="H10" s="126">
        <v>13800</v>
      </c>
      <c r="I10" s="126">
        <v>13800</v>
      </c>
      <c r="J10" s="126">
        <v>13800</v>
      </c>
      <c r="K10" s="126">
        <v>13800</v>
      </c>
      <c r="L10" s="126">
        <v>13800</v>
      </c>
      <c r="M10" s="126">
        <v>13800</v>
      </c>
    </row>
    <row r="11" spans="1:13" s="113" customFormat="1" ht="56.25">
      <c r="A11" s="110"/>
      <c r="B11" s="110" t="s">
        <v>67</v>
      </c>
      <c r="C11" s="111" t="s">
        <v>68</v>
      </c>
      <c r="D11" s="111">
        <v>0.04</v>
      </c>
      <c r="E11" s="114" t="s">
        <v>69</v>
      </c>
      <c r="F11" s="115">
        <v>16</v>
      </c>
      <c r="G11" s="115">
        <v>16</v>
      </c>
      <c r="H11" s="115">
        <v>17</v>
      </c>
      <c r="I11" s="115">
        <v>18</v>
      </c>
      <c r="J11" s="115">
        <v>18</v>
      </c>
      <c r="K11" s="115">
        <v>18</v>
      </c>
      <c r="L11" s="115">
        <v>18</v>
      </c>
      <c r="M11" s="115">
        <v>18</v>
      </c>
    </row>
    <row r="12" spans="1:13" s="113" customFormat="1" ht="56.25">
      <c r="A12" s="110"/>
      <c r="B12" s="110" t="s">
        <v>70</v>
      </c>
      <c r="C12" s="116" t="s">
        <v>65</v>
      </c>
      <c r="D12" s="111">
        <v>0.04</v>
      </c>
      <c r="E12" s="114" t="s">
        <v>69</v>
      </c>
      <c r="F12" s="115">
        <v>170</v>
      </c>
      <c r="G12" s="115">
        <v>175</v>
      </c>
      <c r="H12" s="115">
        <v>180</v>
      </c>
      <c r="I12" s="115">
        <v>186</v>
      </c>
      <c r="J12" s="115">
        <v>186</v>
      </c>
      <c r="K12" s="115">
        <v>186</v>
      </c>
      <c r="L12" s="115">
        <v>186</v>
      </c>
      <c r="M12" s="115">
        <v>186</v>
      </c>
    </row>
    <row r="13" spans="1:13" s="113" customFormat="1" ht="56.25">
      <c r="A13" s="110"/>
      <c r="B13" s="110" t="s">
        <v>71</v>
      </c>
      <c r="C13" s="111" t="s">
        <v>65</v>
      </c>
      <c r="D13" s="111">
        <v>0.02</v>
      </c>
      <c r="E13" s="114" t="s">
        <v>69</v>
      </c>
      <c r="F13" s="115">
        <v>7</v>
      </c>
      <c r="G13" s="115">
        <v>13</v>
      </c>
      <c r="H13" s="115">
        <v>14</v>
      </c>
      <c r="I13" s="115">
        <v>15</v>
      </c>
      <c r="J13" s="115">
        <v>15</v>
      </c>
      <c r="K13" s="115">
        <v>15</v>
      </c>
      <c r="L13" s="115">
        <v>15</v>
      </c>
      <c r="M13" s="115">
        <v>15</v>
      </c>
    </row>
    <row r="14" spans="1:13" s="118" customFormat="1" ht="26.25" customHeight="1">
      <c r="A14" s="117" t="s">
        <v>72</v>
      </c>
      <c r="B14" s="207" t="s">
        <v>73</v>
      </c>
      <c r="C14" s="208"/>
      <c r="D14" s="208"/>
      <c r="E14" s="208"/>
      <c r="F14" s="208"/>
      <c r="G14" s="209"/>
      <c r="H14" s="117"/>
      <c r="I14" s="117"/>
      <c r="J14" s="117"/>
      <c r="K14" s="117"/>
      <c r="L14" s="117"/>
      <c r="M14" s="117"/>
    </row>
    <row r="15" spans="1:13" s="113" customFormat="1" ht="72" customHeight="1">
      <c r="A15" s="111"/>
      <c r="B15" s="110" t="s">
        <v>74</v>
      </c>
      <c r="C15" s="111" t="s">
        <v>75</v>
      </c>
      <c r="D15" s="111">
        <v>0.02</v>
      </c>
      <c r="E15" s="114" t="s">
        <v>76</v>
      </c>
      <c r="F15" s="119">
        <v>5</v>
      </c>
      <c r="G15" s="119">
        <v>5</v>
      </c>
      <c r="H15" s="119">
        <v>5</v>
      </c>
      <c r="I15" s="119">
        <v>5</v>
      </c>
      <c r="J15" s="119">
        <v>5</v>
      </c>
      <c r="K15" s="119">
        <v>5</v>
      </c>
      <c r="L15" s="119">
        <v>5</v>
      </c>
      <c r="M15" s="119">
        <v>5</v>
      </c>
    </row>
    <row r="16" spans="1:13" s="113" customFormat="1" ht="114.75" customHeight="1">
      <c r="A16" s="111"/>
      <c r="B16" s="110" t="s">
        <v>77</v>
      </c>
      <c r="C16" s="111" t="s">
        <v>75</v>
      </c>
      <c r="D16" s="111">
        <v>0.02</v>
      </c>
      <c r="E16" s="122" t="s">
        <v>78</v>
      </c>
      <c r="F16" s="119">
        <v>5</v>
      </c>
      <c r="G16" s="119">
        <v>5</v>
      </c>
      <c r="H16" s="119">
        <v>5</v>
      </c>
      <c r="I16" s="119">
        <v>5</v>
      </c>
      <c r="J16" s="119">
        <v>5</v>
      </c>
      <c r="K16" s="119">
        <v>5</v>
      </c>
      <c r="L16" s="119">
        <v>5</v>
      </c>
      <c r="M16" s="119">
        <v>5</v>
      </c>
    </row>
    <row r="17" spans="1:10">
      <c r="D17" s="56" t="e">
        <f>#REF!+#REF!+D9+#REF!+#REF!+#REF!+#REF!+#REF!+#REF!+#REF!+#REF!+#REF!+#REF!+#REF!+#REF!+#REF!+#REF!+D13+D11+D10+#REF!+#REF!+#REF!+#REF!+#REF!+#REF!+#REF!+#REF!+#REF!+#REF!+#REF!+D12+#REF!+#REF!+#REF!+#REF!+#REF!+#REF!</f>
        <v>#REF!</v>
      </c>
    </row>
    <row r="18" spans="1:10" ht="18.75" customHeight="1">
      <c r="A18" s="201"/>
      <c r="B18" s="201"/>
      <c r="C18" s="201"/>
      <c r="D18" s="201"/>
      <c r="E18" s="57"/>
      <c r="F18" s="57"/>
      <c r="G18" s="202"/>
      <c r="H18" s="202"/>
      <c r="I18" s="202"/>
      <c r="J18" s="202"/>
    </row>
  </sheetData>
  <mergeCells count="8">
    <mergeCell ref="F1:M1"/>
    <mergeCell ref="F2:M2"/>
    <mergeCell ref="A18:D18"/>
    <mergeCell ref="G18:J18"/>
    <mergeCell ref="A4:J4"/>
    <mergeCell ref="B7:J7"/>
    <mergeCell ref="B9:F9"/>
    <mergeCell ref="B14:G14"/>
  </mergeCells>
  <phoneticPr fontId="9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A1:R45"/>
  <sheetViews>
    <sheetView view="pageBreakPreview" zoomScale="75" zoomScaleNormal="100" zoomScaleSheetLayoutView="75" workbookViewId="0">
      <selection activeCell="L9" sqref="L9"/>
    </sheetView>
  </sheetViews>
  <sheetFormatPr defaultColWidth="10.42578125" defaultRowHeight="15"/>
  <cols>
    <col min="1" max="1" width="6.140625" style="58" bestFit="1" customWidth="1"/>
    <col min="2" max="2" width="65.85546875" style="58" customWidth="1"/>
    <col min="3" max="3" width="10.42578125" style="58" customWidth="1"/>
    <col min="4" max="6" width="8.85546875" style="58" customWidth="1"/>
    <col min="7" max="17" width="8.5703125" style="58" customWidth="1"/>
    <col min="18" max="16384" width="10.42578125" style="58"/>
  </cols>
  <sheetData>
    <row r="1" spans="1:18" ht="46.15" customHeight="1">
      <c r="A1" s="48"/>
      <c r="B1" s="48"/>
      <c r="C1" s="49"/>
      <c r="D1" s="215"/>
      <c r="E1" s="215"/>
      <c r="F1" s="215"/>
      <c r="G1" s="215"/>
      <c r="H1" s="215"/>
      <c r="I1" s="199" t="s">
        <v>108</v>
      </c>
      <c r="J1" s="199"/>
      <c r="K1" s="199"/>
      <c r="L1" s="199"/>
      <c r="M1" s="199"/>
      <c r="N1" s="199"/>
      <c r="O1" s="199"/>
      <c r="P1" s="199"/>
      <c r="Q1" s="199"/>
      <c r="R1" s="123"/>
    </row>
    <row r="2" spans="1:18" ht="49.15" customHeight="1">
      <c r="A2" s="48"/>
      <c r="B2" s="48"/>
      <c r="C2" s="49"/>
      <c r="D2" s="215"/>
      <c r="E2" s="215"/>
      <c r="F2" s="215"/>
      <c r="G2" s="215"/>
      <c r="H2" s="215"/>
      <c r="I2" s="200" t="s">
        <v>109</v>
      </c>
      <c r="J2" s="200"/>
      <c r="K2" s="200"/>
      <c r="L2" s="200"/>
      <c r="M2" s="200"/>
      <c r="N2" s="200"/>
      <c r="O2" s="200"/>
      <c r="P2" s="200"/>
      <c r="Q2" s="200"/>
      <c r="R2" s="124"/>
    </row>
    <row r="3" spans="1:18" ht="18.75">
      <c r="A3" s="48"/>
      <c r="B3" s="48"/>
      <c r="C3" s="4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8" ht="23.25" customHeight="1">
      <c r="A4" s="203" t="s">
        <v>79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</row>
    <row r="5" spans="1:18" ht="18.75">
      <c r="A5" s="48"/>
      <c r="B5" s="48"/>
      <c r="C5" s="49"/>
      <c r="D5" s="48"/>
      <c r="E5" s="48"/>
      <c r="F5" s="48"/>
      <c r="G5" s="125"/>
      <c r="H5" s="125"/>
      <c r="I5" s="223"/>
      <c r="J5" s="223"/>
      <c r="K5" s="48"/>
      <c r="L5" s="48"/>
      <c r="M5" s="48"/>
      <c r="N5" s="48"/>
    </row>
    <row r="6" spans="1:18" ht="37.5" customHeight="1">
      <c r="A6" s="216" t="s">
        <v>8</v>
      </c>
      <c r="B6" s="216" t="s">
        <v>80</v>
      </c>
      <c r="C6" s="216" t="s">
        <v>81</v>
      </c>
      <c r="D6" s="213" t="s">
        <v>33</v>
      </c>
      <c r="E6" s="213" t="s">
        <v>34</v>
      </c>
      <c r="F6" s="213" t="s">
        <v>5</v>
      </c>
      <c r="G6" s="213" t="s">
        <v>6</v>
      </c>
      <c r="H6" s="221" t="s">
        <v>7</v>
      </c>
      <c r="I6" s="221" t="s">
        <v>11</v>
      </c>
      <c r="J6" s="210" t="s">
        <v>82</v>
      </c>
      <c r="K6" s="212"/>
      <c r="L6" s="210" t="s">
        <v>83</v>
      </c>
      <c r="M6" s="211"/>
      <c r="N6" s="211"/>
      <c r="O6" s="211"/>
      <c r="P6" s="211"/>
      <c r="Q6" s="212"/>
    </row>
    <row r="7" spans="1:18" ht="37.5">
      <c r="A7" s="217"/>
      <c r="B7" s="217"/>
      <c r="C7" s="217"/>
      <c r="D7" s="214"/>
      <c r="E7" s="214"/>
      <c r="F7" s="214"/>
      <c r="G7" s="214"/>
      <c r="H7" s="222"/>
      <c r="I7" s="222"/>
      <c r="J7" s="50" t="s">
        <v>84</v>
      </c>
      <c r="K7" s="50" t="s">
        <v>85</v>
      </c>
      <c r="L7" s="50" t="s">
        <v>86</v>
      </c>
      <c r="M7" s="50" t="s">
        <v>87</v>
      </c>
      <c r="N7" s="50" t="s">
        <v>88</v>
      </c>
      <c r="O7" s="50" t="s">
        <v>89</v>
      </c>
      <c r="P7" s="50" t="s">
        <v>90</v>
      </c>
      <c r="Q7" s="50" t="s">
        <v>107</v>
      </c>
    </row>
    <row r="8" spans="1:18" ht="27.75" customHeight="1">
      <c r="A8" s="53">
        <v>1</v>
      </c>
      <c r="B8" s="218" t="s">
        <v>58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20"/>
    </row>
    <row r="9" spans="1:18" ht="56.25">
      <c r="A9" s="50" t="s">
        <v>62</v>
      </c>
      <c r="B9" s="53" t="s">
        <v>59</v>
      </c>
      <c r="C9" s="50" t="s">
        <v>60</v>
      </c>
      <c r="D9" s="53">
        <v>253.73</v>
      </c>
      <c r="E9" s="53">
        <v>286.7</v>
      </c>
      <c r="F9" s="53">
        <v>301.31</v>
      </c>
      <c r="G9" s="53">
        <v>334.8</v>
      </c>
      <c r="H9" s="54">
        <v>368.27</v>
      </c>
      <c r="I9" s="53">
        <v>368.27</v>
      </c>
      <c r="J9" s="53">
        <v>368.27</v>
      </c>
      <c r="K9" s="53">
        <v>368.27</v>
      </c>
      <c r="L9" s="53">
        <v>368.27</v>
      </c>
      <c r="M9" s="53">
        <v>368.27</v>
      </c>
      <c r="N9" s="53">
        <v>368.27</v>
      </c>
      <c r="O9" s="53">
        <v>368.27</v>
      </c>
      <c r="P9" s="53">
        <v>368.27</v>
      </c>
      <c r="Q9" s="53">
        <v>368.27</v>
      </c>
    </row>
    <row r="10" spans="1:18" ht="18.75">
      <c r="A10" s="201"/>
      <c r="B10" s="201"/>
      <c r="C10" s="201"/>
      <c r="D10" s="201"/>
      <c r="E10" s="57"/>
      <c r="F10" s="57"/>
    </row>
    <row r="11" spans="1:18" s="48" customFormat="1" ht="18.75" customHeight="1">
      <c r="A11" s="201"/>
      <c r="B11" s="201"/>
      <c r="C11" s="201"/>
      <c r="D11" s="201"/>
      <c r="E11" s="57"/>
      <c r="F11" s="57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</row>
    <row r="20" ht="138.75" customHeight="1"/>
    <row r="22" ht="78.75" customHeight="1"/>
    <row r="34" ht="151.5" customHeight="1"/>
    <row r="40" ht="61.5" customHeight="1"/>
    <row r="44" ht="99.75" customHeight="1"/>
    <row r="45" ht="114.75" customHeight="1"/>
  </sheetData>
  <mergeCells count="22">
    <mergeCell ref="J6:K6"/>
    <mergeCell ref="I6:I7"/>
    <mergeCell ref="B8:Q8"/>
    <mergeCell ref="A10:D10"/>
    <mergeCell ref="A11:D11"/>
    <mergeCell ref="G11:I11"/>
    <mergeCell ref="J11:L11"/>
    <mergeCell ref="M11:Q11"/>
    <mergeCell ref="I2:Q2"/>
    <mergeCell ref="G6:G7"/>
    <mergeCell ref="I1:Q1"/>
    <mergeCell ref="D1:H1"/>
    <mergeCell ref="D2:H2"/>
    <mergeCell ref="A4:Q4"/>
    <mergeCell ref="C6:C7"/>
    <mergeCell ref="D6:D7"/>
    <mergeCell ref="E6:E7"/>
    <mergeCell ref="F6:F7"/>
    <mergeCell ref="A6:A7"/>
    <mergeCell ref="B6:B7"/>
    <mergeCell ref="L6:Q6"/>
    <mergeCell ref="H6:H7"/>
  </mergeCells>
  <phoneticPr fontId="9" type="noConversion"/>
  <printOptions horizontalCentered="1"/>
  <pageMargins left="0.78740157480314965" right="0.78740157480314965" top="0.39370078740157483" bottom="0.15" header="0" footer="0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МП прил 1</vt:lpstr>
      <vt:lpstr>МП прил 2</vt:lpstr>
      <vt:lpstr>МП прил 3</vt:lpstr>
      <vt:lpstr>пас МП прил 1</vt:lpstr>
      <vt:lpstr>пас МП прил 2</vt:lpstr>
      <vt:lpstr>'МП прил 1'!Область_печати</vt:lpstr>
      <vt:lpstr>'МП прил 2'!Область_печати</vt:lpstr>
      <vt:lpstr>'МП прил 3'!Область_печати</vt:lpstr>
      <vt:lpstr>'пас МП прил 1'!Область_печати</vt:lpstr>
      <vt:lpstr>'пас МП прил 2'!Область_печати</vt:lpstr>
    </vt:vector>
  </TitlesOfParts>
  <Company>MK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Татьяна Федоровна</cp:lastModifiedBy>
  <cp:lastPrinted>2016-01-11T02:06:57Z</cp:lastPrinted>
  <dcterms:created xsi:type="dcterms:W3CDTF">2013-07-29T03:10:57Z</dcterms:created>
  <dcterms:modified xsi:type="dcterms:W3CDTF">2016-11-15T03:04:43Z</dcterms:modified>
</cp:coreProperties>
</file>