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5480" windowHeight="10920" tabRatio="851" activeTab="6"/>
  </bookViews>
  <sheets>
    <sheet name="Лист4" sheetId="19" r:id="rId1"/>
    <sheet name="Лист3" sheetId="18" r:id="rId2"/>
    <sheet name="прил 3" sheetId="14" r:id="rId3"/>
    <sheet name="прил 4" sheetId="13" r:id="rId4"/>
    <sheet name="благ-во" sheetId="10" r:id="rId5"/>
    <sheet name="сод ул сети" sheetId="11" r:id="rId6"/>
    <sheet name="безопасность" sheetId="9" r:id="rId7"/>
    <sheet name="свод расходов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4" hidden="1">'благ-во'!$A$2:$O$29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6">безопасность!$A$1:$O$32</definedName>
    <definedName name="_xlnm.Print_Area" localSheetId="4">'благ-во'!$A$1:$O$34</definedName>
    <definedName name="_xlnm.Print_Area" localSheetId="2">'прил 3'!$A$1:$R$19</definedName>
    <definedName name="_xlnm.Print_Area" localSheetId="7">'свод расходов'!$A$1:$I$6</definedName>
    <definedName name="_xlnm.Print_Area" localSheetId="5">'сод ул сети'!$A$1:$O$27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N22" i="11" l="1"/>
  <c r="N18" i="11"/>
  <c r="N16" i="11"/>
  <c r="N32" i="10"/>
  <c r="N16" i="10"/>
  <c r="N33" i="10"/>
  <c r="N31" i="10"/>
  <c r="N18" i="10"/>
  <c r="N14" i="10"/>
  <c r="N20" i="11"/>
  <c r="N27" i="9"/>
  <c r="N26" i="9"/>
  <c r="N22" i="9"/>
  <c r="N16" i="9"/>
  <c r="N14" i="9"/>
  <c r="M28" i="9"/>
  <c r="M23" i="9"/>
  <c r="M17" i="9"/>
  <c r="M10" i="9" s="1"/>
  <c r="I24" i="13" s="1"/>
  <c r="I10" i="13"/>
  <c r="M29" i="10"/>
  <c r="M21" i="10"/>
  <c r="M17" i="10"/>
  <c r="M12" i="10"/>
  <c r="M10" i="10" s="1"/>
  <c r="I3" i="12" s="1"/>
  <c r="M10" i="11"/>
  <c r="I19" i="13" s="1"/>
  <c r="L10" i="11"/>
  <c r="H19" i="13" s="1"/>
  <c r="N16" i="14" s="1"/>
  <c r="H12" i="11"/>
  <c r="N34" i="10"/>
  <c r="N19" i="11"/>
  <c r="H17" i="11"/>
  <c r="N17" i="11" s="1"/>
  <c r="N21" i="11"/>
  <c r="H15" i="11"/>
  <c r="N15" i="11" s="1"/>
  <c r="I12" i="10"/>
  <c r="J12" i="10"/>
  <c r="J10" i="10" s="1"/>
  <c r="K12" i="10"/>
  <c r="K10" i="10" s="1"/>
  <c r="L12" i="10"/>
  <c r="L10" i="10" s="1"/>
  <c r="H12" i="10"/>
  <c r="J17" i="10"/>
  <c r="K17" i="10"/>
  <c r="L17" i="10"/>
  <c r="I17" i="10"/>
  <c r="N15" i="10"/>
  <c r="I23" i="9"/>
  <c r="J23" i="9"/>
  <c r="K23" i="9"/>
  <c r="L23" i="9"/>
  <c r="H23" i="9"/>
  <c r="N25" i="9"/>
  <c r="N21" i="9"/>
  <c r="N15" i="9"/>
  <c r="N13" i="9"/>
  <c r="J26" i="13"/>
  <c r="J27" i="13"/>
  <c r="J25" i="13"/>
  <c r="J21" i="13"/>
  <c r="J22" i="13"/>
  <c r="J20" i="13"/>
  <c r="J15" i="13"/>
  <c r="J16" i="13"/>
  <c r="J17" i="13"/>
  <c r="J14" i="13"/>
  <c r="J11" i="13"/>
  <c r="J9" i="13"/>
  <c r="H10" i="13"/>
  <c r="N32" i="9"/>
  <c r="N31" i="9"/>
  <c r="N30" i="9"/>
  <c r="N29" i="9"/>
  <c r="N24" i="9"/>
  <c r="N23" i="9" s="1"/>
  <c r="N19" i="9"/>
  <c r="N20" i="9"/>
  <c r="N18" i="9"/>
  <c r="L28" i="9"/>
  <c r="L17" i="9"/>
  <c r="L10" i="9" s="1"/>
  <c r="H5" i="12" s="1"/>
  <c r="N30" i="10"/>
  <c r="N24" i="10"/>
  <c r="N25" i="10"/>
  <c r="N26" i="10"/>
  <c r="N27" i="10"/>
  <c r="N28" i="10"/>
  <c r="N23" i="10"/>
  <c r="N22" i="10"/>
  <c r="N20" i="10"/>
  <c r="N19" i="10"/>
  <c r="N13" i="10"/>
  <c r="N12" i="10" s="1"/>
  <c r="L29" i="10"/>
  <c r="L21" i="10"/>
  <c r="J29" i="10"/>
  <c r="N29" i="10" s="1"/>
  <c r="K29" i="10"/>
  <c r="I29" i="10"/>
  <c r="N27" i="11"/>
  <c r="N26" i="11"/>
  <c r="N24" i="11"/>
  <c r="N23" i="11"/>
  <c r="N13" i="11"/>
  <c r="J12" i="11"/>
  <c r="I14" i="11"/>
  <c r="N14" i="11" s="1"/>
  <c r="N12" i="11" s="1"/>
  <c r="H25" i="11"/>
  <c r="H10" i="11" s="1"/>
  <c r="I25" i="11"/>
  <c r="J25" i="11"/>
  <c r="J14" i="14"/>
  <c r="J10" i="14"/>
  <c r="J8" i="14" s="1"/>
  <c r="K12" i="11"/>
  <c r="K25" i="11"/>
  <c r="I21" i="10"/>
  <c r="J21" i="10"/>
  <c r="K21" i="10"/>
  <c r="H21" i="10"/>
  <c r="H10" i="10" s="1"/>
  <c r="I17" i="9"/>
  <c r="I28" i="9"/>
  <c r="J17" i="9"/>
  <c r="J28" i="9"/>
  <c r="K17" i="9"/>
  <c r="K28" i="9"/>
  <c r="H17" i="9"/>
  <c r="H28" i="9"/>
  <c r="G10" i="13"/>
  <c r="F10" i="13"/>
  <c r="E10" i="13"/>
  <c r="D10" i="13"/>
  <c r="J10" i="13" s="1"/>
  <c r="N17" i="9"/>
  <c r="N21" i="10"/>
  <c r="N28" i="9"/>
  <c r="H10" i="9" l="1"/>
  <c r="K10" i="9"/>
  <c r="G24" i="13" s="1"/>
  <c r="M19" i="14" s="1"/>
  <c r="J10" i="9"/>
  <c r="I10" i="9"/>
  <c r="K10" i="11"/>
  <c r="N12" i="9"/>
  <c r="I10" i="10"/>
  <c r="I4" i="12"/>
  <c r="I6" i="12" s="1"/>
  <c r="J10" i="11"/>
  <c r="F4" i="12" s="1"/>
  <c r="F6" i="12" s="1"/>
  <c r="N25" i="11"/>
  <c r="I23" i="13"/>
  <c r="O16" i="14"/>
  <c r="I28" i="13"/>
  <c r="O19" i="14"/>
  <c r="I5" i="12"/>
  <c r="D3" i="12"/>
  <c r="D13" i="13"/>
  <c r="D18" i="13" s="1"/>
  <c r="F19" i="13"/>
  <c r="D5" i="12"/>
  <c r="D24" i="13"/>
  <c r="F24" i="13"/>
  <c r="F5" i="12"/>
  <c r="G19" i="13"/>
  <c r="G4" i="12"/>
  <c r="D4" i="12"/>
  <c r="D19" i="13"/>
  <c r="F13" i="13"/>
  <c r="F18" i="13" s="1"/>
  <c r="F3" i="12"/>
  <c r="E24" i="13"/>
  <c r="E5" i="12"/>
  <c r="E13" i="13"/>
  <c r="E3" i="12"/>
  <c r="I12" i="9"/>
  <c r="J12" i="9"/>
  <c r="N17" i="10"/>
  <c r="N10" i="10" s="1"/>
  <c r="J3" i="12" s="1"/>
  <c r="H12" i="9"/>
  <c r="N10" i="11"/>
  <c r="J4" i="12" s="1"/>
  <c r="I12" i="11"/>
  <c r="I10" i="11" s="1"/>
  <c r="L12" i="9"/>
  <c r="K12" i="9"/>
  <c r="I13" i="13"/>
  <c r="I18" i="13" s="1"/>
  <c r="O13" i="14" s="1"/>
  <c r="H13" i="13"/>
  <c r="N10" i="9"/>
  <c r="M12" i="9"/>
  <c r="G3" i="12"/>
  <c r="O14" i="14"/>
  <c r="H23" i="13"/>
  <c r="H4" i="12"/>
  <c r="N14" i="14"/>
  <c r="D23" i="13"/>
  <c r="G28" i="13"/>
  <c r="H24" i="13"/>
  <c r="N19" i="14" s="1"/>
  <c r="N17" i="14" s="1"/>
  <c r="G5" i="12"/>
  <c r="F28" i="13"/>
  <c r="E18" i="13" l="1"/>
  <c r="I13" i="14"/>
  <c r="E28" i="13"/>
  <c r="I19" i="14"/>
  <c r="I17" i="14" s="1"/>
  <c r="G23" i="13"/>
  <c r="M16" i="14"/>
  <c r="M14" i="14" s="1"/>
  <c r="P14" i="14" s="1"/>
  <c r="M17" i="14"/>
  <c r="L19" i="14"/>
  <c r="K19" i="14" s="1"/>
  <c r="K17" i="14" s="1"/>
  <c r="F23" i="13"/>
  <c r="L16" i="14"/>
  <c r="H16" i="14"/>
  <c r="H14" i="14" s="1"/>
  <c r="J24" i="13"/>
  <c r="D6" i="12"/>
  <c r="H13" i="14"/>
  <c r="H11" i="14" s="1"/>
  <c r="H3" i="12"/>
  <c r="H6" i="12" s="1"/>
  <c r="I12" i="13"/>
  <c r="I8" i="13" s="1"/>
  <c r="H19" i="14"/>
  <c r="H17" i="14" s="1"/>
  <c r="D28" i="13"/>
  <c r="E19" i="13"/>
  <c r="I16" i="14" s="1"/>
  <c r="I14" i="14" s="1"/>
  <c r="E4" i="12"/>
  <c r="J5" i="12"/>
  <c r="J6" i="12" s="1"/>
  <c r="O11" i="14"/>
  <c r="H18" i="13"/>
  <c r="N13" i="14" s="1"/>
  <c r="G6" i="12"/>
  <c r="G13" i="13"/>
  <c r="J13" i="13" s="1"/>
  <c r="P16" i="14"/>
  <c r="L17" i="14"/>
  <c r="C5" i="12"/>
  <c r="F12" i="13"/>
  <c r="F8" i="13" s="1"/>
  <c r="L13" i="14" s="1"/>
  <c r="K13" i="14" s="1"/>
  <c r="K11" i="14" s="1"/>
  <c r="H28" i="13"/>
  <c r="I11" i="14" l="1"/>
  <c r="I10" i="14"/>
  <c r="I8" i="14" s="1"/>
  <c r="D12" i="13"/>
  <c r="D8" i="13" s="1"/>
  <c r="J28" i="13"/>
  <c r="J19" i="13"/>
  <c r="H10" i="14"/>
  <c r="K5" i="12"/>
  <c r="L11" i="14"/>
  <c r="H12" i="13"/>
  <c r="H8" i="13" s="1"/>
  <c r="C3" i="12"/>
  <c r="K3" i="12" s="1"/>
  <c r="E6" i="12"/>
  <c r="C6" i="12" s="1"/>
  <c r="K6" i="12" s="1"/>
  <c r="C4" i="12"/>
  <c r="K4" i="12" s="1"/>
  <c r="E23" i="13"/>
  <c r="J23" i="13" s="1"/>
  <c r="G18" i="13"/>
  <c r="N11" i="14"/>
  <c r="O17" i="14"/>
  <c r="P17" i="14" s="1"/>
  <c r="O10" i="14"/>
  <c r="O8" i="14" s="1"/>
  <c r="P19" i="14"/>
  <c r="R19" i="14"/>
  <c r="H8" i="14"/>
  <c r="G12" i="13" l="1"/>
  <c r="J18" i="13"/>
  <c r="M13" i="14"/>
  <c r="E12" i="13"/>
  <c r="E8" i="13" s="1"/>
  <c r="L14" i="14"/>
  <c r="R14" i="14" s="1"/>
  <c r="Q14" i="14" s="1"/>
  <c r="L10" i="14"/>
  <c r="K16" i="14"/>
  <c r="K14" i="14" s="1"/>
  <c r="R16" i="14"/>
  <c r="Q16" i="14" s="1"/>
  <c r="R13" i="14"/>
  <c r="Q19" i="14"/>
  <c r="N10" i="14"/>
  <c r="N8" i="14" s="1"/>
  <c r="R17" i="14"/>
  <c r="M11" i="14" l="1"/>
  <c r="M10" i="14"/>
  <c r="M8" i="14" s="1"/>
  <c r="P8" i="14" s="1"/>
  <c r="G8" i="13"/>
  <c r="J8" i="13" s="1"/>
  <c r="J12" i="13"/>
  <c r="P13" i="14"/>
  <c r="Q13" i="14" s="1"/>
  <c r="L8" i="14"/>
  <c r="K10" i="14"/>
  <c r="K8" i="14" s="1"/>
  <c r="P10" i="14"/>
  <c r="Q17" i="14"/>
  <c r="R11" i="14" l="1"/>
  <c r="P11" i="14"/>
  <c r="R10" i="14"/>
  <c r="R8" i="14"/>
  <c r="Q8" i="14" s="1"/>
  <c r="Q10" i="14"/>
  <c r="Q11" i="14" l="1"/>
</calcChain>
</file>

<file path=xl/sharedStrings.xml><?xml version="1.0" encoding="utf-8"?>
<sst xmlns="http://schemas.openxmlformats.org/spreadsheetml/2006/main" count="481" uniqueCount="243">
  <si>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</si>
  <si>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</si>
  <si>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</si>
  <si>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</si>
  <si>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</si>
  <si>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</si>
  <si>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</si>
  <si>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</si>
  <si>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</si>
  <si>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</si>
  <si>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</si>
  <si>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</si>
  <si>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</si>
  <si>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0503</t>
  </si>
  <si>
    <t>Мероприятия:</t>
  </si>
  <si>
    <t>Оплата э-энергии (ул. освещение)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</si>
  <si>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</si>
  <si>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</si>
  <si>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</si>
  <si>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</si>
  <si>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</si>
  <si>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</si>
  <si>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</si>
  <si>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</si>
  <si>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</si>
  <si>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</si>
  <si>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</si>
  <si>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</si>
  <si>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</si>
  <si>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  <charset val="204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</si>
  <si>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Благоустройство территории Разъезженского сельсовета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</si>
  <si>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</si>
  <si>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</si>
  <si>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</si>
  <si>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</si>
  <si>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t>Содержание пожарной машины ГАЗ-66</t>
  </si>
  <si>
    <t>Содержание памятника "Солдату"</t>
  </si>
  <si>
    <t>Воспитание патриотизма</t>
  </si>
  <si>
    <t>Память о старшем поколении</t>
  </si>
  <si>
    <t>021</t>
  </si>
  <si>
    <t>Экстренная защита населения  при возникновении пожаров</t>
  </si>
  <si>
    <t>09 09</t>
  </si>
  <si>
    <t>Организация аллеи славы участникам ВОВ</t>
  </si>
  <si>
    <t>приобретение пиломатериала</t>
  </si>
  <si>
    <t>приобретение цемента</t>
  </si>
  <si>
    <t>приобретение саженцев</t>
  </si>
  <si>
    <t>прриобретение Стелы</t>
  </si>
  <si>
    <t>содержание аллеи</t>
  </si>
  <si>
    <t>установка изгороди</t>
  </si>
  <si>
    <t>05 03</t>
  </si>
  <si>
    <t>2017 год</t>
  </si>
  <si>
    <t>Содержание площадки хранения ТБО</t>
  </si>
  <si>
    <t>благоустройство аллеи</t>
  </si>
  <si>
    <t>Благоустройство территории вокруг села</t>
  </si>
  <si>
    <t xml:space="preserve">противоклещевая обработка мест массового посещения населения </t>
  </si>
  <si>
    <t>01 04</t>
  </si>
  <si>
    <t>08 01</t>
  </si>
  <si>
    <t>Приобретение эл. провода, эл. лампочек</t>
  </si>
  <si>
    <t>Установка дорожных знаков</t>
  </si>
  <si>
    <t>Содержание пешеходных переходов, благоустройство и содержание искуственных неровностей</t>
  </si>
  <si>
    <t>фонд оплаты труда водителя  ПМ</t>
  </si>
  <si>
    <t>приобретение и доставка угля</t>
  </si>
  <si>
    <t>ремонт  пожарной машины</t>
  </si>
  <si>
    <t>установка ворот</t>
  </si>
  <si>
    <t xml:space="preserve">Содержание кладбища </t>
  </si>
  <si>
    <t>«Благоустройство территории Разъезженского сельсовета»</t>
  </si>
  <si>
    <t>«Содержание улично-дорожной сети Разъезжнского сельсовета»</t>
  </si>
  <si>
    <t>"Обеспечение безопасности жизнедеятельности населения»</t>
  </si>
  <si>
    <t>«Обеспечение безопасности и комфортных условий жизнедеятельности  населения Разъезженского сельсовета»</t>
  </si>
  <si>
    <t>всего</t>
  </si>
  <si>
    <t>итого</t>
  </si>
  <si>
    <t>отклон</t>
  </si>
  <si>
    <t>ПП №1</t>
  </si>
  <si>
    <t>ПП №2</t>
  </si>
  <si>
    <t>ПП №3</t>
  </si>
  <si>
    <t>всего по прграмме</t>
  </si>
  <si>
    <t>Обустройство площадок безопасности дорожного движения в образовательных учреждениях</t>
  </si>
  <si>
    <t xml:space="preserve">Улучшение условий передвижения жителей по дорогам населенных пунктов 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</si>
  <si>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</si>
  <si>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</si>
  <si>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</si>
  <si>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</si>
  <si>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</si>
  <si>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 xml:space="preserve">«Обеспечение безопасности и комфортных условий жизнедеятельности  населения Разъезженского сельсовета»
 на 2014 - 2016 годы
</t>
  </si>
  <si>
    <t>всего расходные обязательства по программе</t>
  </si>
  <si>
    <t>Х</t>
  </si>
  <si>
    <t>в том числе по ГРБС:</t>
  </si>
  <si>
    <t>Подпрограмма 1</t>
  </si>
  <si>
    <t xml:space="preserve"> Благоустройство территории Разъезженского сельсовета</t>
  </si>
  <si>
    <t>всего расходные обязательства по подпрограмме</t>
  </si>
  <si>
    <t>Подпрограмма 2</t>
  </si>
  <si>
    <t xml:space="preserve">«Содержание улично-дорожной сети Разъезженского сельсовета» </t>
  </si>
  <si>
    <t>Подпрограмма 3</t>
  </si>
  <si>
    <t xml:space="preserve">«Обеспечение безопасности жизнедеятельности населения» </t>
  </si>
  <si>
    <t>Первый заместитель министра культуры  Красноярского края</t>
  </si>
  <si>
    <t>Т.В. Веселина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</si>
  <si>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</si>
  <si>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Статус</t>
  </si>
  <si>
    <t>Наименование муниципальной программы.</t>
  </si>
  <si>
    <t>Ответственный исполнитель, соисполнители</t>
  </si>
  <si>
    <t>Оценка расходов
(тыс. руб.), годы</t>
  </si>
  <si>
    <t>Итого на период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</si>
  <si>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</si>
  <si>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</si>
  <si>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</si>
  <si>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</si>
  <si>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 xml:space="preserve">местный бюджет   </t>
  </si>
  <si>
    <t>Подпрограмма</t>
  </si>
  <si>
    <t xml:space="preserve">районный бюджет           </t>
  </si>
  <si>
    <t>Содержание улично-дорожной сети Разъезженского сельсовета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</si>
  <si>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КЦП "Дороги Красноярья" на 2012-2016 гг</t>
  </si>
  <si>
    <t>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</t>
  </si>
  <si>
    <t>1</t>
  </si>
  <si>
    <t>2</t>
  </si>
  <si>
    <t>3</t>
  </si>
  <si>
    <t>4</t>
  </si>
  <si>
    <t>5</t>
  </si>
  <si>
    <t>6</t>
  </si>
  <si>
    <t>7</t>
  </si>
  <si>
    <t>8</t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</si>
  <si>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</si>
  <si>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r>
      <t xml:space="preserve">Наименование подпрограммы: </t>
    </r>
    <r>
      <rPr>
        <b/>
        <sz val="12"/>
        <color indexed="8"/>
        <rFont val="Times New Roman"/>
        <family val="1"/>
        <charset val="204"/>
      </rPr>
      <t xml:space="preserve">  Благоустройство территории Разъезженского сельсовета</t>
    </r>
  </si>
  <si>
    <r>
      <t>Наименование подпрограммы:</t>
    </r>
    <r>
      <rPr>
        <b/>
        <sz val="12"/>
        <color indexed="8"/>
        <rFont val="Times New Roman"/>
        <family val="1"/>
        <charset val="204"/>
      </rPr>
      <t xml:space="preserve">  Обеспечение безопасности жизнедеятельности населения</t>
    </r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</si>
  <si>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Обеспечение безопасной жизнедеятельности населения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</si>
  <si>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</si>
  <si>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r>
      <t xml:space="preserve">Наименование  подпрограммы:  </t>
    </r>
    <r>
      <rPr>
        <b/>
        <sz val="12"/>
        <color indexed="8"/>
        <rFont val="Times New Roman"/>
        <family val="1"/>
        <charset val="204"/>
      </rPr>
      <t>«Содержание улично-дорожной сети Разъезженского сельсовета»</t>
    </r>
  </si>
  <si>
    <r>
      <t xml:space="preserve">Цель: </t>
    </r>
    <r>
      <rPr>
        <b/>
        <sz val="12"/>
        <color indexed="8"/>
        <rFont val="Times New Roman"/>
        <family val="1"/>
        <charset val="204"/>
      </rPr>
      <t>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</si>
  <si>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  </r>
  </si>
  <si>
    <t>Сумма  на  год</t>
  </si>
  <si>
    <t>Изменения</t>
  </si>
  <si>
    <t>Сумма с учетом изменений</t>
  </si>
  <si>
    <t>2018 год</t>
  </si>
  <si>
    <t>приобретение штакетника, гвоздей</t>
  </si>
  <si>
    <t>приобретение краски,цемента</t>
  </si>
  <si>
    <t xml:space="preserve">Разработка схемы водоснабжения поселения </t>
  </si>
  <si>
    <t>Мероприятия по проведению обязательных энергетических обследований муниципальных учреждений Разъезженского сельсовета</t>
  </si>
  <si>
    <t xml:space="preserve">Создание комфортных условий проживания на территории поселения </t>
  </si>
  <si>
    <t>ремонт, очистка от снега подъездов  к источникам противопожарного водоснабжения (пожарному пирсу, гидрантам)</t>
  </si>
  <si>
    <t>Снижение энергетических затрат в муниципальных учреждений Разъезженского сельсовета до 10%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</si>
  <si>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                                                                                                                                                               «Обеспечение безопасности и комфортных условий жизнедеятельности  населения Разъезженского сельсовета»
 на 2014 - 2018 годы
</t>
  </si>
  <si>
    <t xml:space="preserve">
«Обеспечение безопасности и комфортных условий жизнедеятельности  населения Разъезженского сельсовета»
 на 2014 - 2018 годы. В том числе:</t>
  </si>
  <si>
    <t>Значения целевых показателей на долгосрочный период</t>
  </si>
  <si>
    <t>Цели, целевые показатели</t>
  </si>
  <si>
    <t>Единица  изме-рения</t>
  </si>
  <si>
    <t>2012 год</t>
  </si>
  <si>
    <t>2013 год</t>
  </si>
  <si>
    <t>Плановый период</t>
  </si>
  <si>
    <t>Долгосрочный период</t>
  </si>
  <si>
    <t>2019 
год</t>
  </si>
  <si>
    <t>2020
год</t>
  </si>
  <si>
    <t>2021 год</t>
  </si>
  <si>
    <t>2022 год</t>
  </si>
  <si>
    <t>2023 год</t>
  </si>
  <si>
    <t>2024 год</t>
  </si>
  <si>
    <t xml:space="preserve">1. </t>
  </si>
  <si>
    <t>Цель программы: Комплексное решение проблем благоустройства по улучшению эстетического вида территории Разъезженского сельсовета, обеспечение сохранности автомобильных дорог местного значения, повышение безопасности дорожного движения, сокращение количества и величины потерь от дорожно-транспортных происшествий, связанных с сопутствующими дорожными условиями, обеспечение безопасной жизнедеятельности населения, создание комфортной среды проживания</t>
  </si>
  <si>
    <t>1.1.</t>
  </si>
  <si>
    <t xml:space="preserve">Доля граждан, привлеченных к работам 
по благоустройству, от общего числа граждан, проживающих в муниципальном образовании 
</t>
  </si>
  <si>
    <t>%</t>
  </si>
  <si>
    <t>1.2.</t>
  </si>
  <si>
    <t>доля протяженности автомобильных дорог, на которых осуществляется круглогодичное содержание, в общей протяженности автомобильных дорог сельсовета;</t>
  </si>
  <si>
    <t>1.3.</t>
  </si>
  <si>
    <t>доля отремонтированных  автомобильных дорог в общей протяженности автомобильных дорог сельсовета;</t>
  </si>
  <si>
    <t>1.4.</t>
  </si>
  <si>
    <t>Количество ДТП связанных с сопутствующими дорожными условиями.</t>
  </si>
  <si>
    <t>шт</t>
  </si>
  <si>
    <t>1.5.</t>
  </si>
  <si>
    <t xml:space="preserve">Доля граждан, обладающих знаниями о правилах поведения при возникновении ЧС </t>
  </si>
  <si>
    <t>1.6.</t>
  </si>
  <si>
    <t xml:space="preserve">Удельный вес обработанной территории 
мест массового посещения населения
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</si>
  <si>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</si>
  <si>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Цели, задачи, показатели</t>
  </si>
  <si>
    <t>Единица измерения</t>
  </si>
  <si>
    <t>Источник информации</t>
  </si>
  <si>
    <t>1.</t>
  </si>
  <si>
    <t>Задача:</t>
  </si>
  <si>
    <t xml:space="preserve"> 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</si>
  <si>
    <t xml:space="preserve">Подпрограмма:   </t>
  </si>
  <si>
    <t>"Благоустройство территории Разъезженского сельсовета"</t>
  </si>
  <si>
    <t xml:space="preserve">
Содержание и благоустройство территорий сельсовета ;
</t>
  </si>
  <si>
    <t xml:space="preserve">га
</t>
  </si>
  <si>
    <t>Статистическая отчетность (форма №1-МО) "Сведения об объектах инфраструктуры муниципального образования"</t>
  </si>
  <si>
    <t>Содержание мест общего пользования ;</t>
  </si>
  <si>
    <t>тыс.м2</t>
  </si>
  <si>
    <t xml:space="preserve">Освещение населенных пунктов </t>
  </si>
  <si>
    <t>км</t>
  </si>
  <si>
    <t>2.</t>
  </si>
  <si>
    <t xml:space="preserve">Задача:  </t>
  </si>
  <si>
    <t>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образования.</t>
  </si>
  <si>
    <t>2.1.</t>
  </si>
  <si>
    <t>Подпрограмма:</t>
  </si>
  <si>
    <t xml:space="preserve"> "Содержание улично-дорожной сети Разъезженского сельсовета"</t>
  </si>
  <si>
    <t>3.</t>
  </si>
  <si>
    <t>3.1.</t>
  </si>
  <si>
    <t>Количество граждан, обладающих знаниями в области противопожарной безопасности (от количества проживающих</t>
  </si>
  <si>
    <t>Отчетность ГО и ЧС</t>
  </si>
  <si>
    <t xml:space="preserve"> Обеспечение надлежащего состояния источников противопожарного водоснабжения и беспрепятственного проезда пожарной техники к месту пожара </t>
  </si>
  <si>
    <t>Обеспечение надлежащего состояния средств пожаротушения (огнетушители)</t>
  </si>
  <si>
    <t>Обучение специалиста в области гидротехнических сооружений</t>
  </si>
  <si>
    <t>чел</t>
  </si>
  <si>
    <t xml:space="preserve">Площадь обработанной  территории 
мест массового посещения населения.
</t>
  </si>
  <si>
    <t>4910083400</t>
  </si>
  <si>
    <t>4920083420</t>
  </si>
  <si>
    <t>4930083480</t>
  </si>
  <si>
    <t>4930075550</t>
  </si>
  <si>
    <t>4930095550</t>
  </si>
  <si>
    <t>4938348</t>
  </si>
  <si>
    <t>4937555</t>
  </si>
  <si>
    <t>4939555</t>
  </si>
  <si>
    <t>4918340</t>
  </si>
  <si>
    <t>4918493</t>
  </si>
  <si>
    <t>4927508</t>
  </si>
  <si>
    <t>4929508</t>
  </si>
  <si>
    <t>4928342</t>
  </si>
  <si>
    <t>4927594</t>
  </si>
  <si>
    <t>4929594</t>
  </si>
  <si>
    <t>4920000</t>
  </si>
  <si>
    <t>4937423</t>
  </si>
  <si>
    <t>4939423</t>
  </si>
  <si>
    <t>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</t>
  </si>
  <si>
    <t>«Обеспечение безопасности жизнедеятельности населения»</t>
  </si>
  <si>
    <t>4930083400</t>
  </si>
  <si>
    <t>Приложение № 1
к паспорту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
 на 2014 - 2019 годы</t>
  </si>
  <si>
    <t>Приложение № 2
к паспорту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2014 - 2019 годы</t>
  </si>
  <si>
    <t>Приложение № 3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2014 - 2019 годы</t>
  </si>
  <si>
    <t xml:space="preserve"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2014 - 2019 годы
</t>
  </si>
  <si>
    <t>Приложение № 4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2014 - 2019 годы</t>
  </si>
  <si>
    <t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2014 - 2019 годы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</si>
  <si>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 на 2014 - 2019 годы</t>
  </si>
  <si>
    <t>2019 год</t>
  </si>
  <si>
    <t>Итого на 2014-2019 годы</t>
  </si>
  <si>
    <r>
      <t xml:space="preserve">Приложение № 1
к постановлению № </t>
    </r>
    <r>
      <rPr>
        <sz val="10"/>
        <rFont val="Times New Roman"/>
        <family val="1"/>
        <charset val="204"/>
      </rPr>
      <t>81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п. от 01.11.2016г.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  </r>
  </si>
  <si>
    <r>
      <t>Приложение № 2
к постановлению №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81</t>
    </r>
    <r>
      <rPr>
        <sz val="10"/>
        <color indexed="8"/>
        <rFont val="Times New Roman"/>
        <family val="1"/>
        <charset val="204"/>
      </rPr>
      <t xml:space="preserve"> п. от 01.11.2016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
</t>
    </r>
  </si>
  <si>
    <t>2018     год</t>
  </si>
  <si>
    <r>
      <t xml:space="preserve">Приложение № 3
к постановлению № </t>
    </r>
    <r>
      <rPr>
        <sz val="10"/>
        <rFont val="Times New Roman"/>
        <family val="1"/>
        <charset val="204"/>
      </rPr>
      <t>81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п. от 01.11.2016 г. 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  </r>
  </si>
  <si>
    <r>
      <t>Приложение № 4
к постановлению №</t>
    </r>
    <r>
      <rPr>
        <sz val="10"/>
        <rFont val="Times New Roman"/>
        <family val="1"/>
        <charset val="204"/>
      </rPr>
      <t xml:space="preserve"> 81 п.</t>
    </r>
    <r>
      <rPr>
        <sz val="10"/>
        <color indexed="8"/>
        <rFont val="Times New Roman"/>
        <family val="1"/>
        <charset val="204"/>
      </rPr>
      <t xml:space="preserve"> от 01.11.2016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  </r>
  </si>
  <si>
    <t>Протяженность освещенных улиц населенных пунктов составит 10,3 км.</t>
  </si>
  <si>
    <t>4910084930</t>
  </si>
  <si>
    <r>
      <t>Приложение № 7
к постановлению №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81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п. от 01.11.2016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  </r>
  </si>
  <si>
    <r>
      <t>Приложение № 6
к постановлению №</t>
    </r>
    <r>
      <rPr>
        <sz val="10"/>
        <rFont val="Times New Roman"/>
        <family val="1"/>
        <charset val="204"/>
      </rPr>
      <t xml:space="preserve"> 81 п. </t>
    </r>
    <r>
      <rPr>
        <sz val="10"/>
        <color indexed="8"/>
        <rFont val="Times New Roman"/>
        <family val="1"/>
        <charset val="204"/>
      </rPr>
      <t>от 01.11.2016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  </r>
  </si>
  <si>
    <r>
      <t xml:space="preserve">Приложение № 5
к постановлению № </t>
    </r>
    <r>
      <rPr>
        <sz val="10"/>
        <rFont val="Times New Roman"/>
        <family val="1"/>
        <charset val="204"/>
      </rPr>
      <t>81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п. от 01.11.2016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  </r>
  </si>
  <si>
    <t>Итого на  
2014-2019 годы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</si>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</sst>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0_ ;\-#,##0.00\ "/>
    <numFmt numFmtId="167" formatCode="#,##0.0_ ;\-#,##0.0\ "/>
  </numFmts>
  <fonts count="3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Arial Cyr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6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</cellStyleXfs>
  <cellXfs count="591">
    <xf numFmtId="0" fontId="0" fillId="0" borderId="0" xfId="0"/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0" xfId="0" applyFont="1"/>
    <xf numFmtId="49" fontId="9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66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43" fontId="7" fillId="0" borderId="0" xfId="4" applyNumberFormat="1" applyFont="1" applyFill="1" applyBorder="1" applyAlignment="1">
      <alignment horizontal="right" vertical="top" wrapText="1"/>
    </xf>
    <xf numFmtId="43" fontId="3" fillId="0" borderId="0" xfId="4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2" fontId="0" fillId="0" borderId="5" xfId="0" applyNumberForma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22" fillId="0" borderId="0" xfId="0" applyFont="1"/>
    <xf numFmtId="0" fontId="20" fillId="0" borderId="19" xfId="0" applyFont="1" applyFill="1" applyBorder="1" applyAlignment="1">
      <alignment horizontal="center" vertical="center" wrapText="1"/>
    </xf>
    <xf numFmtId="4" fontId="22" fillId="0" borderId="0" xfId="0" applyNumberFormat="1" applyFont="1"/>
    <xf numFmtId="0" fontId="22" fillId="0" borderId="0" xfId="0" applyFont="1" applyBorder="1"/>
    <xf numFmtId="164" fontId="20" fillId="0" borderId="0" xfId="0" applyNumberFormat="1" applyFont="1" applyFill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7" fillId="0" borderId="2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center" vertical="top" wrapText="1"/>
    </xf>
    <xf numFmtId="166" fontId="14" fillId="0" borderId="21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center" vertical="top" wrapText="1"/>
    </xf>
    <xf numFmtId="166" fontId="9" fillId="0" borderId="23" xfId="0" applyNumberFormat="1" applyFont="1" applyFill="1" applyBorder="1" applyAlignment="1">
      <alignment horizontal="center" vertical="center" wrapText="1"/>
    </xf>
    <xf numFmtId="165" fontId="9" fillId="0" borderId="24" xfId="0" applyNumberFormat="1" applyFont="1" applyFill="1" applyBorder="1" applyAlignment="1">
      <alignment horizontal="left" vertical="top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66" fontId="9" fillId="0" borderId="25" xfId="0" applyNumberFormat="1" applyFont="1" applyFill="1" applyBorder="1" applyAlignment="1">
      <alignment horizontal="right" vertical="center" wrapText="1"/>
    </xf>
    <xf numFmtId="166" fontId="14" fillId="0" borderId="26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top" wrapText="1"/>
    </xf>
    <xf numFmtId="166" fontId="9" fillId="0" borderId="25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right" vertical="center" wrapText="1"/>
    </xf>
    <xf numFmtId="0" fontId="28" fillId="0" borderId="21" xfId="0" applyFont="1" applyFill="1" applyBorder="1" applyAlignment="1">
      <alignment horizontal="right" vertical="center" wrapText="1"/>
    </xf>
    <xf numFmtId="166" fontId="28" fillId="0" borderId="21" xfId="0" applyNumberFormat="1" applyFont="1" applyFill="1" applyBorder="1" applyAlignment="1">
      <alignment horizontal="right" vertical="center" wrapText="1"/>
    </xf>
    <xf numFmtId="49" fontId="28" fillId="0" borderId="26" xfId="0" applyNumberFormat="1" applyFont="1" applyFill="1" applyBorder="1" applyAlignment="1">
      <alignment horizontal="right" vertical="center" wrapText="1"/>
    </xf>
    <xf numFmtId="0" fontId="28" fillId="0" borderId="26" xfId="0" applyFont="1" applyFill="1" applyBorder="1" applyAlignment="1">
      <alignment horizontal="right" vertical="center" wrapText="1"/>
    </xf>
    <xf numFmtId="166" fontId="28" fillId="0" borderId="26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6" fontId="13" fillId="0" borderId="21" xfId="0" applyNumberFormat="1" applyFont="1" applyFill="1" applyBorder="1" applyAlignment="1">
      <alignment horizontal="center" vertical="center" wrapText="1"/>
    </xf>
    <xf numFmtId="167" fontId="13" fillId="0" borderId="21" xfId="0" applyNumberFormat="1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horizontal="left" vertical="center" wrapText="1"/>
    </xf>
    <xf numFmtId="166" fontId="13" fillId="0" borderId="26" xfId="0" applyNumberFormat="1" applyFont="1" applyFill="1" applyBorder="1" applyAlignment="1">
      <alignment horizontal="center" vertical="center" wrapText="1"/>
    </xf>
    <xf numFmtId="167" fontId="16" fillId="0" borderId="25" xfId="0" applyNumberFormat="1" applyFont="1" applyFill="1" applyBorder="1" applyAlignment="1">
      <alignment horizontal="center" vertical="center" wrapText="1"/>
    </xf>
    <xf numFmtId="167" fontId="13" fillId="0" borderId="26" xfId="0" applyNumberFormat="1" applyFont="1" applyFill="1" applyBorder="1" applyAlignment="1">
      <alignment horizontal="right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right" vertical="center" wrapText="1"/>
    </xf>
    <xf numFmtId="49" fontId="21" fillId="0" borderId="22" xfId="0" applyNumberFormat="1" applyFont="1" applyFill="1" applyBorder="1" applyAlignment="1">
      <alignment horizontal="right" vertical="center" wrapText="1"/>
    </xf>
    <xf numFmtId="2" fontId="21" fillId="0" borderId="22" xfId="0" applyNumberFormat="1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166" fontId="9" fillId="0" borderId="27" xfId="0" applyNumberFormat="1" applyFont="1" applyFill="1" applyBorder="1" applyAlignment="1">
      <alignment horizontal="right" vertical="center" wrapText="1"/>
    </xf>
    <xf numFmtId="165" fontId="9" fillId="0" borderId="29" xfId="0" applyNumberFormat="1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166" fontId="26" fillId="0" borderId="31" xfId="0" applyNumberFormat="1" applyFont="1" applyFill="1" applyBorder="1" applyAlignment="1">
      <alignment horizontal="right" vertical="center" wrapText="1"/>
    </xf>
    <xf numFmtId="0" fontId="25" fillId="0" borderId="32" xfId="0" applyFont="1" applyFill="1" applyBorder="1" applyAlignment="1">
      <alignment horizontal="left" vertical="center" wrapText="1"/>
    </xf>
    <xf numFmtId="166" fontId="9" fillId="0" borderId="36" xfId="0" applyNumberFormat="1" applyFont="1" applyFill="1" applyBorder="1" applyAlignment="1">
      <alignment horizontal="right" vertical="center" wrapText="1"/>
    </xf>
    <xf numFmtId="166" fontId="14" fillId="0" borderId="37" xfId="0" applyNumberFormat="1" applyFont="1" applyFill="1" applyBorder="1" applyAlignment="1">
      <alignment horizontal="right" vertical="center" wrapText="1"/>
    </xf>
    <xf numFmtId="166" fontId="9" fillId="0" borderId="38" xfId="0" applyNumberFormat="1" applyFont="1" applyFill="1" applyBorder="1" applyAlignment="1">
      <alignment horizontal="right" vertical="center" wrapText="1"/>
    </xf>
    <xf numFmtId="166" fontId="14" fillId="0" borderId="22" xfId="0" applyNumberFormat="1" applyFont="1" applyFill="1" applyBorder="1" applyAlignment="1">
      <alignment horizontal="right" vertical="center" wrapText="1"/>
    </xf>
    <xf numFmtId="166" fontId="9" fillId="0" borderId="39" xfId="0" applyNumberFormat="1" applyFont="1" applyFill="1" applyBorder="1" applyAlignment="1">
      <alignment horizontal="right" vertical="center" wrapText="1"/>
    </xf>
    <xf numFmtId="166" fontId="14" fillId="0" borderId="40" xfId="0" applyNumberFormat="1" applyFont="1" applyFill="1" applyBorder="1" applyAlignment="1">
      <alignment horizontal="right" vertical="center" wrapText="1"/>
    </xf>
    <xf numFmtId="166" fontId="9" fillId="0" borderId="41" xfId="0" applyNumberFormat="1" applyFont="1" applyFill="1" applyBorder="1" applyAlignment="1">
      <alignment horizontal="right" vertical="center" wrapText="1"/>
    </xf>
    <xf numFmtId="166" fontId="14" fillId="0" borderId="42" xfId="0" applyNumberFormat="1" applyFont="1" applyFill="1" applyBorder="1" applyAlignment="1">
      <alignment horizontal="right" vertical="center" wrapText="1"/>
    </xf>
    <xf numFmtId="166" fontId="14" fillId="0" borderId="43" xfId="0" applyNumberFormat="1" applyFont="1" applyFill="1" applyBorder="1" applyAlignment="1">
      <alignment horizontal="right" vertical="center" wrapText="1"/>
    </xf>
    <xf numFmtId="166" fontId="9" fillId="0" borderId="44" xfId="0" applyNumberFormat="1" applyFont="1" applyFill="1" applyBorder="1" applyAlignment="1">
      <alignment horizontal="right" vertical="center" wrapText="1"/>
    </xf>
    <xf numFmtId="166" fontId="14" fillId="0" borderId="45" xfId="0" applyNumberFormat="1" applyFont="1" applyFill="1" applyBorder="1" applyAlignment="1">
      <alignment horizontal="right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49" fontId="14" fillId="0" borderId="47" xfId="0" applyNumberFormat="1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vertical="center" wrapText="1"/>
    </xf>
    <xf numFmtId="49" fontId="14" fillId="0" borderId="49" xfId="0" applyNumberFormat="1" applyFont="1" applyFill="1" applyBorder="1" applyAlignment="1">
      <alignment horizontal="center" vertical="center" wrapText="1"/>
    </xf>
    <xf numFmtId="166" fontId="14" fillId="0" borderId="49" xfId="0" applyNumberFormat="1" applyFont="1" applyFill="1" applyBorder="1" applyAlignment="1">
      <alignment horizontal="right" vertical="center" wrapText="1"/>
    </xf>
    <xf numFmtId="166" fontId="9" fillId="0" borderId="50" xfId="0" applyNumberFormat="1" applyFont="1" applyFill="1" applyBorder="1" applyAlignment="1">
      <alignment horizontal="right" vertical="center" wrapText="1"/>
    </xf>
    <xf numFmtId="166" fontId="14" fillId="0" borderId="51" xfId="0" applyNumberFormat="1" applyFont="1" applyFill="1" applyBorder="1" applyAlignment="1">
      <alignment horizontal="right" vertical="center" wrapText="1"/>
    </xf>
    <xf numFmtId="166" fontId="14" fillId="0" borderId="32" xfId="0" applyNumberFormat="1" applyFont="1" applyFill="1" applyBorder="1" applyAlignment="1">
      <alignment horizontal="right" vertical="center" wrapText="1"/>
    </xf>
    <xf numFmtId="166" fontId="14" fillId="0" borderId="25" xfId="0" applyNumberFormat="1" applyFont="1" applyFill="1" applyBorder="1" applyAlignment="1">
      <alignment horizontal="right" vertical="center" wrapText="1"/>
    </xf>
    <xf numFmtId="0" fontId="20" fillId="0" borderId="52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49" fontId="3" fillId="0" borderId="55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166" fontId="9" fillId="0" borderId="57" xfId="0" applyNumberFormat="1" applyFont="1" applyFill="1" applyBorder="1" applyAlignment="1">
      <alignment horizontal="right" vertical="top" wrapText="1"/>
    </xf>
    <xf numFmtId="49" fontId="3" fillId="0" borderId="58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166" fontId="3" fillId="0" borderId="60" xfId="0" applyNumberFormat="1" applyFont="1" applyFill="1" applyBorder="1" applyAlignment="1">
      <alignment horizontal="right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166" fontId="3" fillId="0" borderId="63" xfId="0" applyNumberFormat="1" applyFont="1" applyFill="1" applyBorder="1" applyAlignment="1">
      <alignment horizontal="right" vertical="top" wrapText="1"/>
    </xf>
    <xf numFmtId="166" fontId="3" fillId="0" borderId="64" xfId="0" applyNumberFormat="1" applyFont="1" applyFill="1" applyBorder="1" applyAlignment="1">
      <alignment horizontal="right" vertical="top" wrapText="1"/>
    </xf>
    <xf numFmtId="166" fontId="9" fillId="0" borderId="65" xfId="0" applyNumberFormat="1" applyFont="1" applyFill="1" applyBorder="1" applyAlignment="1">
      <alignment horizontal="right" vertical="top" wrapText="1"/>
    </xf>
    <xf numFmtId="166" fontId="3" fillId="0" borderId="66" xfId="0" applyNumberFormat="1" applyFont="1" applyFill="1" applyBorder="1" applyAlignment="1">
      <alignment horizontal="right" vertical="top" wrapText="1"/>
    </xf>
    <xf numFmtId="0" fontId="3" fillId="0" borderId="65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top" wrapText="1"/>
    </xf>
    <xf numFmtId="166" fontId="9" fillId="0" borderId="68" xfId="0" applyNumberFormat="1" applyFont="1" applyFill="1" applyBorder="1" applyAlignment="1">
      <alignment horizontal="right" vertical="top" wrapText="1"/>
    </xf>
    <xf numFmtId="166" fontId="9" fillId="0" borderId="10" xfId="0" applyNumberFormat="1" applyFont="1" applyFill="1" applyBorder="1" applyAlignment="1">
      <alignment horizontal="right" vertical="top" wrapText="1"/>
    </xf>
    <xf numFmtId="166" fontId="9" fillId="0" borderId="69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Alignment="1">
      <alignment wrapText="1"/>
    </xf>
    <xf numFmtId="0" fontId="3" fillId="0" borderId="58" xfId="0" applyFont="1" applyFill="1" applyBorder="1" applyAlignment="1">
      <alignment horizontal="center" vertical="top" wrapText="1"/>
    </xf>
    <xf numFmtId="166" fontId="3" fillId="0" borderId="70" xfId="0" applyNumberFormat="1" applyFont="1" applyFill="1" applyBorder="1" applyAlignment="1">
      <alignment horizontal="right" vertical="top" wrapText="1"/>
    </xf>
    <xf numFmtId="166" fontId="3" fillId="0" borderId="3" xfId="0" applyNumberFormat="1" applyFont="1" applyFill="1" applyBorder="1" applyAlignment="1">
      <alignment horizontal="right" vertical="top" wrapText="1"/>
    </xf>
    <xf numFmtId="166" fontId="3" fillId="0" borderId="71" xfId="0" applyNumberFormat="1" applyFont="1" applyFill="1" applyBorder="1" applyAlignment="1">
      <alignment horizontal="right" vertical="top" wrapText="1"/>
    </xf>
    <xf numFmtId="166" fontId="3" fillId="0" borderId="72" xfId="0" applyNumberFormat="1" applyFont="1" applyFill="1" applyBorder="1" applyAlignment="1">
      <alignment horizontal="right" vertical="top" wrapText="1"/>
    </xf>
    <xf numFmtId="166" fontId="3" fillId="0" borderId="61" xfId="0" applyNumberFormat="1" applyFont="1" applyFill="1" applyBorder="1" applyAlignment="1">
      <alignment horizontal="right" vertical="top" wrapText="1"/>
    </xf>
    <xf numFmtId="166" fontId="3" fillId="0" borderId="73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4" fontId="20" fillId="0" borderId="53" xfId="0" applyNumberFormat="1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left" vertical="center" wrapText="1"/>
    </xf>
    <xf numFmtId="4" fontId="19" fillId="0" borderId="52" xfId="0" applyNumberFormat="1" applyFont="1" applyFill="1" applyBorder="1" applyAlignment="1">
      <alignment horizontal="center" vertical="center" wrapText="1"/>
    </xf>
    <xf numFmtId="4" fontId="19" fillId="0" borderId="74" xfId="0" applyNumberFormat="1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left" vertical="center" wrapText="1"/>
    </xf>
    <xf numFmtId="4" fontId="20" fillId="0" borderId="75" xfId="0" applyNumberFormat="1" applyFont="1" applyFill="1" applyBorder="1" applyAlignment="1">
      <alignment horizontal="center" vertical="center" wrapText="1"/>
    </xf>
    <xf numFmtId="4" fontId="20" fillId="0" borderId="76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left" vertical="center" wrapText="1"/>
    </xf>
    <xf numFmtId="0" fontId="20" fillId="0" borderId="78" xfId="0" applyFont="1" applyFill="1" applyBorder="1" applyAlignment="1">
      <alignment horizontal="left" vertical="center" wrapText="1"/>
    </xf>
    <xf numFmtId="4" fontId="20" fillId="0" borderId="79" xfId="0" applyNumberFormat="1" applyFont="1" applyFill="1" applyBorder="1" applyAlignment="1">
      <alignment horizontal="center" vertical="center" wrapText="1"/>
    </xf>
    <xf numFmtId="0" fontId="20" fillId="0" borderId="76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4" fontId="19" fillId="0" borderId="80" xfId="0" applyNumberFormat="1" applyFont="1" applyFill="1" applyBorder="1" applyAlignment="1">
      <alignment horizontal="center" vertical="center" wrapText="1"/>
    </xf>
    <xf numFmtId="4" fontId="20" fillId="0" borderId="74" xfId="0" applyNumberFormat="1" applyFont="1" applyFill="1" applyBorder="1" applyAlignment="1">
      <alignment horizontal="center" vertical="center" wrapText="1"/>
    </xf>
    <xf numFmtId="4" fontId="20" fillId="0" borderId="81" xfId="0" applyNumberFormat="1" applyFont="1" applyFill="1" applyBorder="1" applyAlignment="1">
      <alignment horizontal="center" vertical="center" wrapText="1"/>
    </xf>
    <xf numFmtId="4" fontId="20" fillId="0" borderId="80" xfId="0" applyNumberFormat="1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left" vertical="center" wrapText="1"/>
    </xf>
    <xf numFmtId="0" fontId="21" fillId="0" borderId="79" xfId="0" applyFont="1" applyBorder="1" applyAlignment="1">
      <alignment horizontal="right" vertical="center" wrapText="1"/>
    </xf>
    <xf numFmtId="0" fontId="21" fillId="0" borderId="45" xfId="0" applyFont="1" applyBorder="1" applyAlignment="1">
      <alignment horizontal="righ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3" fontId="3" fillId="0" borderId="0" xfId="4" applyFont="1" applyFill="1" applyBorder="1" applyAlignment="1">
      <alignment horizontal="right" vertical="top" wrapText="1"/>
    </xf>
    <xf numFmtId="0" fontId="9" fillId="0" borderId="82" xfId="0" applyFont="1" applyFill="1" applyBorder="1" applyAlignment="1">
      <alignment vertical="top" wrapText="1"/>
    </xf>
    <xf numFmtId="0" fontId="9" fillId="0" borderId="34" xfId="0" applyFont="1" applyFill="1" applyBorder="1" applyAlignment="1">
      <alignment vertical="top" wrapText="1"/>
    </xf>
    <xf numFmtId="0" fontId="29" fillId="0" borderId="82" xfId="0" applyFont="1" applyFill="1" applyBorder="1" applyAlignment="1">
      <alignment vertical="center" wrapText="1"/>
    </xf>
    <xf numFmtId="165" fontId="12" fillId="0" borderId="83" xfId="0" applyNumberFormat="1" applyFont="1" applyFill="1" applyBorder="1" applyAlignment="1">
      <alignment vertical="center" wrapText="1"/>
    </xf>
    <xf numFmtId="165" fontId="20" fillId="0" borderId="83" xfId="0" applyNumberFormat="1" applyFont="1" applyFill="1" applyBorder="1" applyAlignment="1">
      <alignment vertical="center" wrapText="1"/>
    </xf>
    <xf numFmtId="4" fontId="20" fillId="0" borderId="84" xfId="0" applyNumberFormat="1" applyFont="1" applyFill="1" applyBorder="1" applyAlignment="1">
      <alignment horizontal="center" vertical="center" wrapText="1"/>
    </xf>
    <xf numFmtId="4" fontId="20" fillId="0" borderId="85" xfId="0" applyNumberFormat="1" applyFont="1" applyFill="1" applyBorder="1" applyAlignment="1">
      <alignment horizontal="center" vertical="center" wrapText="1"/>
    </xf>
    <xf numFmtId="4" fontId="20" fillId="0" borderId="8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0" fillId="0" borderId="0" xfId="0" applyFont="1" applyFill="1"/>
    <xf numFmtId="166" fontId="16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166" fontId="13" fillId="0" borderId="21" xfId="0" applyNumberFormat="1" applyFont="1" applyFill="1" applyBorder="1" applyAlignment="1">
      <alignment horizontal="right" vertical="center" wrapText="1"/>
    </xf>
    <xf numFmtId="166" fontId="0" fillId="0" borderId="0" xfId="0" applyNumberFormat="1" applyFill="1"/>
    <xf numFmtId="43" fontId="9" fillId="0" borderId="0" xfId="4" applyNumberFormat="1" applyFont="1" applyFill="1" applyBorder="1" applyAlignment="1">
      <alignment horizontal="right" wrapText="1"/>
    </xf>
    <xf numFmtId="43" fontId="9" fillId="0" borderId="0" xfId="4" applyFont="1" applyFill="1" applyBorder="1" applyAlignment="1">
      <alignment horizontal="right" wrapText="1"/>
    </xf>
    <xf numFmtId="43" fontId="9" fillId="0" borderId="0" xfId="4" applyNumberFormat="1" applyFont="1" applyFill="1" applyBorder="1" applyAlignment="1">
      <alignment horizontal="right" vertical="center" wrapText="1"/>
    </xf>
    <xf numFmtId="43" fontId="9" fillId="0" borderId="0" xfId="4" applyFont="1" applyFill="1" applyBorder="1" applyAlignment="1">
      <alignment horizontal="right" vertical="center" wrapText="1"/>
    </xf>
    <xf numFmtId="0" fontId="0" fillId="0" borderId="0" xfId="0" applyFill="1" applyBorder="1"/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justify"/>
    </xf>
    <xf numFmtId="165" fontId="7" fillId="0" borderId="1" xfId="0" applyNumberFormat="1" applyFont="1" applyFill="1" applyBorder="1" applyAlignment="1">
      <alignment horizontal="center" vertical="top" wrapText="1"/>
    </xf>
    <xf numFmtId="0" fontId="7" fillId="0" borderId="18" xfId="0" applyFont="1" applyBorder="1" applyAlignment="1">
      <alignment wrapText="1"/>
    </xf>
    <xf numFmtId="0" fontId="7" fillId="0" borderId="1" xfId="3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0" borderId="1" xfId="3" applyFont="1" applyFill="1" applyBorder="1" applyAlignment="1">
      <alignment vertical="top" wrapText="1"/>
    </xf>
    <xf numFmtId="0" fontId="7" fillId="0" borderId="1" xfId="3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30" fillId="0" borderId="27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30" fillId="0" borderId="1" xfId="0" applyFont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vertical="top" wrapText="1"/>
    </xf>
    <xf numFmtId="0" fontId="7" fillId="0" borderId="31" xfId="0" applyFont="1" applyFill="1" applyBorder="1" applyAlignment="1">
      <alignment vertical="top" wrapText="1"/>
    </xf>
    <xf numFmtId="0" fontId="20" fillId="0" borderId="27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166" fontId="14" fillId="0" borderId="31" xfId="0" applyNumberFormat="1" applyFont="1" applyFill="1" applyBorder="1" applyAlignment="1">
      <alignment horizontal="right" vertical="center" wrapText="1"/>
    </xf>
    <xf numFmtId="166" fontId="14" fillId="0" borderId="88" xfId="0" applyNumberFormat="1" applyFont="1" applyFill="1" applyBorder="1" applyAlignment="1">
      <alignment horizontal="right" vertical="center" wrapText="1"/>
    </xf>
    <xf numFmtId="0" fontId="21" fillId="0" borderId="89" xfId="0" applyFont="1" applyBorder="1" applyAlignment="1">
      <alignment horizontal="right" vertical="center" wrapText="1"/>
    </xf>
    <xf numFmtId="166" fontId="14" fillId="0" borderId="83" xfId="0" applyNumberFormat="1" applyFont="1" applyFill="1" applyBorder="1" applyAlignment="1">
      <alignment horizontal="right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166" fontId="3" fillId="0" borderId="48" xfId="0" applyNumberFormat="1" applyFont="1" applyFill="1" applyBorder="1" applyAlignment="1">
      <alignment horizontal="right" vertical="center" wrapText="1"/>
    </xf>
    <xf numFmtId="166" fontId="3" fillId="0" borderId="89" xfId="0" applyNumberFormat="1" applyFont="1" applyFill="1" applyBorder="1" applyAlignment="1">
      <alignment horizontal="right" vertical="center" wrapText="1"/>
    </xf>
    <xf numFmtId="166" fontId="3" fillId="0" borderId="42" xfId="0" applyNumberFormat="1" applyFont="1" applyFill="1" applyBorder="1" applyAlignment="1">
      <alignment horizontal="right" vertical="center" wrapText="1"/>
    </xf>
    <xf numFmtId="166" fontId="3" fillId="0" borderId="25" xfId="0" applyNumberFormat="1" applyFont="1" applyFill="1" applyBorder="1" applyAlignment="1">
      <alignment horizontal="right" vertical="center" wrapText="1"/>
    </xf>
    <xf numFmtId="166" fontId="3" fillId="0" borderId="90" xfId="0" applyNumberFormat="1" applyFont="1" applyFill="1" applyBorder="1" applyAlignment="1">
      <alignment horizontal="right" vertical="center" wrapText="1"/>
    </xf>
    <xf numFmtId="166" fontId="3" fillId="0" borderId="87" xfId="0" applyNumberFormat="1" applyFont="1" applyFill="1" applyBorder="1" applyAlignment="1">
      <alignment horizontal="right" vertical="center" wrapText="1"/>
    </xf>
    <xf numFmtId="166" fontId="3" fillId="0" borderId="91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166" fontId="3" fillId="0" borderId="92" xfId="0" applyNumberFormat="1" applyFont="1" applyFill="1" applyBorder="1" applyAlignment="1">
      <alignment horizontal="right" vertical="center" wrapText="1"/>
    </xf>
    <xf numFmtId="166" fontId="3" fillId="0" borderId="93" xfId="0" applyNumberFormat="1" applyFont="1" applyFill="1" applyBorder="1" applyAlignment="1">
      <alignment horizontal="right" vertical="center" wrapText="1"/>
    </xf>
    <xf numFmtId="166" fontId="3" fillId="0" borderId="26" xfId="0" applyNumberFormat="1" applyFont="1" applyFill="1" applyBorder="1" applyAlignment="1">
      <alignment horizontal="right" vertical="center" wrapText="1"/>
    </xf>
    <xf numFmtId="0" fontId="3" fillId="0" borderId="39" xfId="0" applyFont="1" applyFill="1" applyBorder="1" applyAlignment="1">
      <alignment horizontal="center" vertical="center" wrapText="1"/>
    </xf>
    <xf numFmtId="166" fontId="3" fillId="0" borderId="43" xfId="0" applyNumberFormat="1" applyFont="1" applyFill="1" applyBorder="1" applyAlignment="1">
      <alignment horizontal="right" vertical="center" wrapText="1"/>
    </xf>
    <xf numFmtId="166" fontId="3" fillId="0" borderId="44" xfId="0" applyNumberFormat="1" applyFont="1" applyFill="1" applyBorder="1" applyAlignment="1">
      <alignment horizontal="right" vertical="center" wrapText="1"/>
    </xf>
    <xf numFmtId="166" fontId="3" fillId="0" borderId="39" xfId="0" applyNumberFormat="1" applyFont="1" applyFill="1" applyBorder="1" applyAlignment="1">
      <alignment horizontal="right" vertical="center" wrapText="1"/>
    </xf>
    <xf numFmtId="166" fontId="9" fillId="0" borderId="94" xfId="0" applyNumberFormat="1" applyFont="1" applyFill="1" applyBorder="1" applyAlignment="1">
      <alignment horizontal="right" vertical="center" wrapText="1"/>
    </xf>
    <xf numFmtId="166" fontId="9" fillId="0" borderId="28" xfId="0" applyNumberFormat="1" applyFont="1" applyFill="1" applyBorder="1" applyAlignment="1">
      <alignment horizontal="right" vertical="center" wrapText="1"/>
    </xf>
    <xf numFmtId="166" fontId="9" fillId="0" borderId="95" xfId="0" applyNumberFormat="1" applyFont="1" applyFill="1" applyBorder="1" applyAlignment="1">
      <alignment horizontal="right" vertical="center" wrapText="1"/>
    </xf>
    <xf numFmtId="166" fontId="9" fillId="0" borderId="90" xfId="0" applyNumberFormat="1" applyFont="1" applyFill="1" applyBorder="1" applyAlignment="1">
      <alignment horizontal="right" vertical="center" wrapText="1"/>
    </xf>
    <xf numFmtId="49" fontId="9" fillId="0" borderId="25" xfId="0" applyNumberFormat="1" applyFont="1" applyFill="1" applyBorder="1" applyAlignment="1">
      <alignment vertical="center" wrapText="1"/>
    </xf>
    <xf numFmtId="49" fontId="14" fillId="0" borderId="96" xfId="0" applyNumberFormat="1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166" fontId="9" fillId="0" borderId="48" xfId="0" applyNumberFormat="1" applyFont="1" applyFill="1" applyBorder="1" applyAlignment="1">
      <alignment horizontal="right" vertical="center" wrapText="1"/>
    </xf>
    <xf numFmtId="166" fontId="14" fillId="0" borderId="98" xfId="0" applyNumberFormat="1" applyFont="1" applyFill="1" applyBorder="1" applyAlignment="1">
      <alignment horizontal="right" vertical="center" wrapText="1"/>
    </xf>
    <xf numFmtId="166" fontId="14" fillId="0" borderId="96" xfId="0" applyNumberFormat="1" applyFont="1" applyFill="1" applyBorder="1" applyAlignment="1">
      <alignment horizontal="right" vertical="center" wrapText="1"/>
    </xf>
    <xf numFmtId="166" fontId="14" fillId="0" borderId="78" xfId="0" applyNumberFormat="1" applyFont="1" applyFill="1" applyBorder="1" applyAlignment="1">
      <alignment horizontal="right" vertical="center" wrapText="1"/>
    </xf>
    <xf numFmtId="166" fontId="3" fillId="0" borderId="49" xfId="0" applyNumberFormat="1" applyFont="1" applyFill="1" applyBorder="1" applyAlignment="1">
      <alignment horizontal="right" vertical="center" wrapText="1"/>
    </xf>
    <xf numFmtId="166" fontId="3" fillId="0" borderId="99" xfId="0" applyNumberFormat="1" applyFont="1" applyFill="1" applyBorder="1" applyAlignment="1">
      <alignment horizontal="right" vertical="center" wrapText="1"/>
    </xf>
    <xf numFmtId="166" fontId="14" fillId="0" borderId="67" xfId="0" applyNumberFormat="1" applyFont="1" applyFill="1" applyBorder="1" applyAlignment="1">
      <alignment horizontal="right" vertical="center" wrapText="1"/>
    </xf>
    <xf numFmtId="0" fontId="20" fillId="0" borderId="10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vertical="center" wrapText="1"/>
    </xf>
    <xf numFmtId="49" fontId="13" fillId="0" borderId="83" xfId="0" applyNumberFormat="1" applyFont="1" applyFill="1" applyBorder="1" applyAlignment="1">
      <alignment vertical="center" wrapText="1"/>
    </xf>
    <xf numFmtId="49" fontId="15" fillId="0" borderId="38" xfId="0" applyNumberFormat="1" applyFont="1" applyFill="1" applyBorder="1" applyAlignment="1">
      <alignment vertical="center" wrapText="1"/>
    </xf>
    <xf numFmtId="49" fontId="15" fillId="0" borderId="83" xfId="0" applyNumberFormat="1" applyFont="1" applyFill="1" applyBorder="1" applyAlignment="1">
      <alignment vertical="center" wrapText="1"/>
    </xf>
    <xf numFmtId="49" fontId="15" fillId="0" borderId="42" xfId="0" applyNumberFormat="1" applyFont="1" applyFill="1" applyBorder="1" applyAlignment="1">
      <alignment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166" fontId="28" fillId="0" borderId="25" xfId="0" applyNumberFormat="1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right" vertical="center" wrapText="1"/>
    </xf>
    <xf numFmtId="0" fontId="21" fillId="0" borderId="21" xfId="0" applyFont="1" applyFill="1" applyBorder="1" applyAlignment="1">
      <alignment horizontal="right" vertical="center" wrapText="1"/>
    </xf>
    <xf numFmtId="2" fontId="21" fillId="0" borderId="21" xfId="0" applyNumberFormat="1" applyFont="1" applyFill="1" applyBorder="1" applyAlignment="1">
      <alignment horizontal="right" vertical="center" wrapText="1"/>
    </xf>
    <xf numFmtId="166" fontId="9" fillId="0" borderId="42" xfId="0" applyNumberFormat="1" applyFont="1" applyFill="1" applyBorder="1" applyAlignment="1">
      <alignment horizontal="right" vertical="center" wrapText="1"/>
    </xf>
    <xf numFmtId="166" fontId="9" fillId="0" borderId="49" xfId="0" applyNumberFormat="1" applyFont="1" applyFill="1" applyBorder="1" applyAlignment="1">
      <alignment horizontal="right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166" fontId="9" fillId="0" borderId="31" xfId="0" applyNumberFormat="1" applyFont="1" applyFill="1" applyBorder="1" applyAlignment="1">
      <alignment horizontal="right" vertical="center" wrapText="1"/>
    </xf>
    <xf numFmtId="0" fontId="9" fillId="0" borderId="90" xfId="0" applyFont="1" applyFill="1" applyBorder="1" applyAlignment="1">
      <alignment horizontal="left" vertical="center" wrapText="1"/>
    </xf>
    <xf numFmtId="0" fontId="21" fillId="0" borderId="130" xfId="0" applyFont="1" applyFill="1" applyBorder="1" applyAlignment="1">
      <alignment horizontal="right" vertical="center" wrapText="1"/>
    </xf>
    <xf numFmtId="0" fontId="16" fillId="0" borderId="90" xfId="0" applyFont="1" applyFill="1" applyBorder="1" applyAlignment="1">
      <alignment horizontal="left" vertical="center" wrapText="1"/>
    </xf>
    <xf numFmtId="0" fontId="13" fillId="0" borderId="124" xfId="0" applyFont="1" applyFill="1" applyBorder="1" applyAlignment="1">
      <alignment horizontal="right" vertical="center" wrapText="1"/>
    </xf>
    <xf numFmtId="0" fontId="13" fillId="0" borderId="100" xfId="0" applyFont="1" applyFill="1" applyBorder="1" applyAlignment="1">
      <alignment horizontal="right" vertical="center" wrapText="1"/>
    </xf>
    <xf numFmtId="0" fontId="9" fillId="0" borderId="90" xfId="0" applyFont="1" applyFill="1" applyBorder="1" applyAlignment="1">
      <alignment vertical="center" wrapText="1"/>
    </xf>
    <xf numFmtId="0" fontId="16" fillId="0" borderId="93" xfId="0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49" fontId="9" fillId="0" borderId="92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2" fillId="0" borderId="20" xfId="0" applyFont="1" applyFill="1" applyBorder="1" applyAlignment="1">
      <alignment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165" fontId="14" fillId="0" borderId="24" xfId="0" applyNumberFormat="1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 wrapText="1"/>
    </xf>
    <xf numFmtId="166" fontId="9" fillId="0" borderId="26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>
      <alignment horizontal="right" vertical="center" wrapText="1"/>
    </xf>
    <xf numFmtId="165" fontId="14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top" wrapText="1"/>
    </xf>
    <xf numFmtId="0" fontId="12" fillId="0" borderId="20" xfId="0" applyFont="1" applyBorder="1" applyAlignment="1">
      <alignment horizontal="left" vertical="center" wrapText="1"/>
    </xf>
    <xf numFmtId="49" fontId="3" fillId="0" borderId="92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166" fontId="0" fillId="0" borderId="0" xfId="0" applyNumberFormat="1" applyFill="1" applyBorder="1"/>
    <xf numFmtId="166" fontId="21" fillId="0" borderId="96" xfId="0" applyNumberFormat="1" applyFont="1" applyFill="1" applyBorder="1" applyAlignment="1">
      <alignment horizontal="right" vertical="center" wrapText="1"/>
    </xf>
    <xf numFmtId="166" fontId="21" fillId="0" borderId="21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6" fontId="3" fillId="0" borderId="131" xfId="0" applyNumberFormat="1" applyFont="1" applyFill="1" applyBorder="1" applyAlignment="1">
      <alignment horizontal="right" vertical="top" wrapText="1"/>
    </xf>
    <xf numFmtId="166" fontId="3" fillId="0" borderId="132" xfId="0" applyNumberFormat="1" applyFont="1" applyFill="1" applyBorder="1" applyAlignment="1">
      <alignment horizontal="right" vertical="top" wrapText="1"/>
    </xf>
    <xf numFmtId="166" fontId="3" fillId="0" borderId="62" xfId="0" applyNumberFormat="1" applyFont="1" applyFill="1" applyBorder="1" applyAlignment="1">
      <alignment horizontal="right" vertical="top" wrapText="1"/>
    </xf>
    <xf numFmtId="2" fontId="0" fillId="0" borderId="3" xfId="0" applyNumberFormat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2" fontId="11" fillId="0" borderId="7" xfId="0" applyNumberFormat="1" applyFont="1" applyFill="1" applyBorder="1" applyAlignment="1">
      <alignment vertical="center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top" wrapText="1"/>
    </xf>
    <xf numFmtId="0" fontId="30" fillId="0" borderId="27" xfId="0" applyFont="1" applyFill="1" applyBorder="1" applyAlignment="1">
      <alignment horizontal="left" vertical="top" wrapText="1"/>
    </xf>
    <xf numFmtId="0" fontId="30" fillId="0" borderId="82" xfId="0" applyFont="1" applyFill="1" applyBorder="1" applyAlignment="1">
      <alignment horizontal="left" vertical="top" wrapText="1"/>
    </xf>
    <xf numFmtId="0" fontId="30" fillId="0" borderId="18" xfId="0" applyFont="1" applyFill="1" applyBorder="1" applyAlignment="1">
      <alignment horizontal="left" vertical="top" wrapText="1"/>
    </xf>
    <xf numFmtId="0" fontId="30" fillId="0" borderId="82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top" wrapText="1"/>
    </xf>
    <xf numFmtId="0" fontId="30" fillId="0" borderId="27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8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82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3" fillId="0" borderId="0" xfId="3" applyFont="1" applyFill="1" applyAlignment="1">
      <alignment horizontal="left" vertical="top" wrapText="1"/>
    </xf>
    <xf numFmtId="2" fontId="3" fillId="0" borderId="0" xfId="0" applyNumberFormat="1" applyFont="1" applyFill="1" applyAlignment="1">
      <alignment horizontal="right" vertical="top" wrapText="1"/>
    </xf>
    <xf numFmtId="0" fontId="3" fillId="0" borderId="4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104" xfId="0" applyFont="1" applyFill="1" applyBorder="1" applyAlignment="1">
      <alignment vertical="center" wrapText="1"/>
    </xf>
    <xf numFmtId="0" fontId="3" fillId="0" borderId="105" xfId="0" applyFont="1" applyFill="1" applyBorder="1" applyAlignment="1">
      <alignment vertical="center" wrapText="1"/>
    </xf>
    <xf numFmtId="0" fontId="3" fillId="0" borderId="106" xfId="0" applyFont="1" applyFill="1" applyBorder="1" applyAlignment="1">
      <alignment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9" fillId="0" borderId="118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left" vertical="center" wrapText="1"/>
    </xf>
    <xf numFmtId="0" fontId="20" fillId="0" borderId="74" xfId="0" applyFont="1" applyFill="1" applyBorder="1" applyAlignment="1">
      <alignment horizontal="left" vertical="center" wrapText="1"/>
    </xf>
    <xf numFmtId="0" fontId="20" fillId="0" borderId="120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left" vertical="center" wrapText="1"/>
    </xf>
    <xf numFmtId="0" fontId="20" fillId="0" borderId="0" xfId="3" applyFont="1" applyFill="1" applyAlignment="1">
      <alignment horizontal="left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12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 wrapText="1"/>
    </xf>
    <xf numFmtId="0" fontId="23" fillId="0" borderId="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65" fontId="12" fillId="0" borderId="21" xfId="0" applyNumberFormat="1" applyFont="1" applyFill="1" applyBorder="1" applyAlignment="1">
      <alignment vertical="center" wrapText="1"/>
    </xf>
    <xf numFmtId="165" fontId="12" fillId="0" borderId="26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83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165" fontId="12" fillId="0" borderId="96" xfId="0" applyNumberFormat="1" applyFont="1" applyFill="1" applyBorder="1" applyAlignment="1">
      <alignment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8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83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right" vertical="center" wrapText="1"/>
    </xf>
    <xf numFmtId="0" fontId="21" fillId="0" borderId="9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9" fillId="0" borderId="93" xfId="0" applyFont="1" applyFill="1" applyBorder="1" applyAlignment="1">
      <alignment horizontal="center" vertical="center" textRotation="90" wrapText="1"/>
    </xf>
    <xf numFmtId="0" fontId="9" fillId="0" borderId="119" xfId="0" applyFont="1" applyFill="1" applyBorder="1" applyAlignment="1">
      <alignment horizontal="center" vertical="center" textRotation="90" wrapText="1"/>
    </xf>
    <xf numFmtId="0" fontId="3" fillId="0" borderId="9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right" vertical="top" wrapText="1"/>
    </xf>
    <xf numFmtId="49" fontId="16" fillId="0" borderId="38" xfId="0" applyNumberFormat="1" applyFont="1" applyFill="1" applyBorder="1" applyAlignment="1">
      <alignment horizontal="center" vertical="center" wrapText="1"/>
    </xf>
    <xf numFmtId="49" fontId="16" fillId="0" borderId="83" xfId="0" applyNumberFormat="1" applyFont="1" applyFill="1" applyBorder="1" applyAlignment="1">
      <alignment horizontal="center" vertical="center" wrapText="1"/>
    </xf>
    <xf numFmtId="49" fontId="16" fillId="0" borderId="42" xfId="0" applyNumberFormat="1" applyFont="1" applyFill="1" applyBorder="1" applyAlignment="1">
      <alignment horizontal="center" vertical="center" wrapText="1"/>
    </xf>
    <xf numFmtId="0" fontId="13" fillId="0" borderId="130" xfId="0" applyFont="1" applyFill="1" applyBorder="1" applyAlignment="1">
      <alignment horizontal="center" vertical="center" wrapText="1"/>
    </xf>
    <xf numFmtId="0" fontId="13" fillId="0" borderId="118" xfId="0" applyFont="1" applyFill="1" applyBorder="1" applyAlignment="1">
      <alignment horizontal="center" vertical="center" wrapText="1"/>
    </xf>
    <xf numFmtId="0" fontId="13" fillId="0" borderId="9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49" fontId="9" fillId="0" borderId="0" xfId="0" applyNumberFormat="1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0" borderId="83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center" vertical="center" textRotation="90" wrapText="1"/>
    </xf>
    <xf numFmtId="0" fontId="3" fillId="0" borderId="87" xfId="0" applyFont="1" applyFill="1" applyBorder="1" applyAlignment="1">
      <alignment horizontal="center" vertical="center" textRotation="90" wrapText="1"/>
    </xf>
    <xf numFmtId="0" fontId="3" fillId="0" borderId="123" xfId="0" applyFont="1" applyFill="1" applyBorder="1" applyAlignment="1">
      <alignment horizontal="center" vertical="center" textRotation="90" wrapText="1"/>
    </xf>
    <xf numFmtId="0" fontId="3" fillId="0" borderId="121" xfId="0" applyFont="1" applyFill="1" applyBorder="1" applyAlignment="1">
      <alignment horizontal="center" vertical="center" textRotation="90" wrapText="1"/>
    </xf>
    <xf numFmtId="0" fontId="3" fillId="0" borderId="90" xfId="0" applyFont="1" applyFill="1" applyBorder="1" applyAlignment="1">
      <alignment horizontal="left" vertical="center" wrapText="1"/>
    </xf>
    <xf numFmtId="0" fontId="3" fillId="0" borderId="95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124" xfId="0" applyFont="1" applyFill="1" applyBorder="1" applyAlignment="1">
      <alignment horizontal="left" vertical="top" wrapText="1"/>
    </xf>
    <xf numFmtId="0" fontId="9" fillId="0" borderId="125" xfId="0" applyFont="1" applyFill="1" applyBorder="1" applyAlignment="1">
      <alignment horizontal="left" vertical="top" wrapText="1"/>
    </xf>
    <xf numFmtId="0" fontId="9" fillId="0" borderId="51" xfId="0" applyFont="1" applyFill="1" applyBorder="1" applyAlignment="1">
      <alignment horizontal="left" vertical="top" wrapText="1"/>
    </xf>
    <xf numFmtId="0" fontId="3" fillId="0" borderId="100" xfId="0" applyFont="1" applyFill="1" applyBorder="1" applyAlignment="1">
      <alignment horizontal="left" vertical="top" wrapText="1"/>
    </xf>
    <xf numFmtId="0" fontId="9" fillId="0" borderId="110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left" vertical="top" wrapText="1"/>
    </xf>
    <xf numFmtId="49" fontId="3" fillId="0" borderId="87" xfId="0" applyNumberFormat="1" applyFont="1" applyFill="1" applyBorder="1" applyAlignment="1">
      <alignment horizontal="center" vertical="center" wrapText="1"/>
    </xf>
    <xf numFmtId="49" fontId="3" fillId="0" borderId="121" xfId="0" applyNumberFormat="1" applyFont="1" applyFill="1" applyBorder="1" applyAlignment="1">
      <alignment horizontal="center" vertical="center" wrapText="1"/>
    </xf>
    <xf numFmtId="0" fontId="20" fillId="0" borderId="122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top" wrapText="1"/>
    </xf>
    <xf numFmtId="0" fontId="20" fillId="0" borderId="122" xfId="0" applyFont="1" applyFill="1" applyBorder="1" applyAlignment="1">
      <alignment horizontal="left" vertical="top" wrapText="1"/>
    </xf>
    <xf numFmtId="0" fontId="20" fillId="0" borderId="43" xfId="0" applyFont="1" applyFill="1" applyBorder="1" applyAlignment="1">
      <alignment horizontal="left" vertical="top" wrapText="1"/>
    </xf>
    <xf numFmtId="49" fontId="3" fillId="0" borderId="94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center" vertical="center" wrapText="1"/>
    </xf>
    <xf numFmtId="49" fontId="3" fillId="0" borderId="126" xfId="0" applyNumberFormat="1" applyFont="1" applyFill="1" applyBorder="1" applyAlignment="1">
      <alignment horizontal="center" vertical="center" wrapText="1"/>
    </xf>
    <xf numFmtId="49" fontId="3" fillId="0" borderId="123" xfId="0" applyNumberFormat="1" applyFont="1" applyFill="1" applyBorder="1" applyAlignment="1">
      <alignment horizontal="center" vertical="center" wrapText="1"/>
    </xf>
    <xf numFmtId="49" fontId="3" fillId="0" borderId="77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9" fillId="0" borderId="101" xfId="0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center" vertical="top" wrapText="1"/>
    </xf>
    <xf numFmtId="49" fontId="9" fillId="0" borderId="82" xfId="0" applyNumberFormat="1" applyFont="1" applyFill="1" applyBorder="1" applyAlignment="1">
      <alignment horizontal="center" vertical="top" wrapText="1"/>
    </xf>
    <xf numFmtId="49" fontId="9" fillId="0" borderId="34" xfId="0" applyNumberFormat="1" applyFont="1" applyFill="1" applyBorder="1" applyAlignment="1">
      <alignment horizontal="center" vertical="top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29" fillId="0" borderId="28" xfId="0" applyFont="1" applyFill="1" applyBorder="1" applyAlignment="1">
      <alignment horizontal="center" vertical="top" wrapText="1"/>
    </xf>
    <xf numFmtId="0" fontId="29" fillId="0" borderId="91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94" xfId="0" applyFont="1" applyFill="1" applyBorder="1" applyAlignment="1">
      <alignment horizontal="left" vertical="top" wrapText="1"/>
    </xf>
    <xf numFmtId="0" fontId="9" fillId="0" borderId="95" xfId="0" applyFont="1" applyFill="1" applyBorder="1" applyAlignment="1">
      <alignment horizontal="left" vertical="top" wrapText="1"/>
    </xf>
    <xf numFmtId="165" fontId="20" fillId="0" borderId="2" xfId="0" applyNumberFormat="1" applyFont="1" applyFill="1" applyBorder="1" applyAlignment="1">
      <alignment horizontal="center" vertical="center" wrapText="1"/>
    </xf>
    <xf numFmtId="165" fontId="20" fillId="0" borderId="1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12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88" xfId="0" applyFont="1" applyFill="1" applyBorder="1" applyAlignment="1">
      <alignment horizontal="left" vertical="center" wrapText="1"/>
    </xf>
    <xf numFmtId="0" fontId="24" fillId="0" borderId="92" xfId="0" applyFont="1" applyBorder="1" applyAlignment="1">
      <alignment horizontal="center" vertical="center" wrapText="1"/>
    </xf>
    <xf numFmtId="0" fontId="24" fillId="0" borderId="120" xfId="0" applyFont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12" fillId="0" borderId="12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9" fillId="0" borderId="127" xfId="0" applyFont="1" applyFill="1" applyBorder="1" applyAlignment="1">
      <alignment horizontal="left" vertical="center" wrapText="1"/>
    </xf>
    <xf numFmtId="0" fontId="9" fillId="0" borderId="117" xfId="0" applyFont="1" applyFill="1" applyBorder="1" applyAlignment="1">
      <alignment horizontal="left" vertical="center" wrapText="1"/>
    </xf>
    <xf numFmtId="0" fontId="9" fillId="0" borderId="95" xfId="0" applyFont="1" applyFill="1" applyBorder="1" applyAlignment="1">
      <alignment horizontal="left" vertical="center" wrapText="1"/>
    </xf>
    <xf numFmtId="0" fontId="9" fillId="0" borderId="97" xfId="0" applyFont="1" applyFill="1" applyBorder="1" applyAlignment="1">
      <alignment horizontal="left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49" fontId="3" fillId="0" borderId="74" xfId="0" applyNumberFormat="1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left" vertical="top" wrapText="1"/>
    </xf>
    <xf numFmtId="0" fontId="9" fillId="0" borderId="128" xfId="0" applyFont="1" applyFill="1" applyBorder="1" applyAlignment="1">
      <alignment horizontal="left" vertical="top" wrapText="1"/>
    </xf>
    <xf numFmtId="0" fontId="9" fillId="0" borderId="129" xfId="0" applyFont="1" applyFill="1" applyBorder="1" applyAlignment="1">
      <alignment horizontal="left" vertical="top" wrapText="1"/>
    </xf>
    <xf numFmtId="0" fontId="9" fillId="0" borderId="84" xfId="0" applyFont="1" applyFill="1" applyBorder="1" applyAlignment="1">
      <alignment horizontal="left" vertical="center" wrapText="1"/>
    </xf>
    <xf numFmtId="0" fontId="3" fillId="0" borderId="12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 wrapText="1"/>
    </xf>
    <xf numFmtId="0" fontId="20" fillId="0" borderId="82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Стиль 1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view="pageBreakPreview" zoomScale="60" zoomScaleNormal="73" workbookViewId="0">
      <selection activeCell="R8" sqref="R8"/>
    </sheetView>
  </sheetViews>
  <sheetFormatPr defaultRowHeight="18.75" x14ac:dyDescent="0.2"/>
  <cols>
    <col min="1" max="1" width="7.7109375" style="159" customWidth="1"/>
    <col min="2" max="2" width="51.28515625" style="159" customWidth="1"/>
    <col min="3" max="3" width="14.28515625" style="203" customWidth="1"/>
    <col min="4" max="4" width="64.7109375" style="159" customWidth="1"/>
    <col min="5" max="5" width="14.7109375" style="159" customWidth="1"/>
    <col min="6" max="6" width="14" style="159" customWidth="1"/>
    <col min="7" max="7" width="14.28515625" style="159" customWidth="1"/>
    <col min="8" max="12" width="14" style="159" customWidth="1"/>
    <col min="13" max="17" width="0" style="159" hidden="1" customWidth="1"/>
    <col min="18" max="16384" width="9.140625" style="159"/>
  </cols>
  <sheetData>
    <row r="1" spans="1:18" ht="57" customHeight="1" x14ac:dyDescent="0.2">
      <c r="E1" s="345" t="s">
        <v>231</v>
      </c>
      <c r="F1" s="345"/>
      <c r="G1" s="345"/>
      <c r="H1" s="345"/>
      <c r="I1" s="345"/>
      <c r="J1" s="345"/>
      <c r="K1" s="345"/>
      <c r="L1" s="345"/>
      <c r="M1" s="345"/>
    </row>
    <row r="2" spans="1:18" ht="59.25" customHeight="1" x14ac:dyDescent="0.2">
      <c r="E2" s="346" t="s">
        <v>222</v>
      </c>
      <c r="F2" s="346"/>
      <c r="G2" s="346"/>
      <c r="H2" s="346"/>
      <c r="I2" s="346"/>
      <c r="J2" s="346"/>
      <c r="K2" s="346"/>
      <c r="L2" s="346"/>
    </row>
    <row r="4" spans="1:18" ht="30" customHeight="1" x14ac:dyDescent="0.2">
      <c r="A4" s="347" t="s">
        <v>170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6" spans="1:18" ht="37.5" x14ac:dyDescent="0.2">
      <c r="A6" s="205" t="s">
        <v>12</v>
      </c>
      <c r="B6" s="205" t="s">
        <v>171</v>
      </c>
      <c r="C6" s="205" t="s">
        <v>172</v>
      </c>
      <c r="D6" s="205" t="s">
        <v>173</v>
      </c>
      <c r="E6" s="205" t="s">
        <v>144</v>
      </c>
      <c r="F6" s="205" t="s">
        <v>145</v>
      </c>
      <c r="G6" s="205" t="s">
        <v>8</v>
      </c>
      <c r="H6" s="205" t="s">
        <v>9</v>
      </c>
      <c r="I6" s="205" t="s">
        <v>10</v>
      </c>
      <c r="J6" s="205" t="s">
        <v>50</v>
      </c>
      <c r="K6" s="205" t="s">
        <v>131</v>
      </c>
      <c r="L6" s="205" t="s">
        <v>229</v>
      </c>
    </row>
    <row r="7" spans="1:18" s="217" customFormat="1" ht="57" customHeight="1" x14ac:dyDescent="0.2">
      <c r="A7" s="216"/>
      <c r="B7" s="348" t="s">
        <v>155</v>
      </c>
      <c r="C7" s="349"/>
      <c r="D7" s="349"/>
      <c r="E7" s="349"/>
      <c r="F7" s="349"/>
      <c r="G7" s="349"/>
      <c r="H7" s="349"/>
      <c r="I7" s="349"/>
      <c r="J7" s="349"/>
      <c r="K7" s="349"/>
      <c r="L7" s="350"/>
    </row>
    <row r="8" spans="1:18" s="217" customFormat="1" ht="46.5" customHeight="1" x14ac:dyDescent="0.2">
      <c r="A8" s="216" t="s">
        <v>174</v>
      </c>
      <c r="B8" s="218" t="s">
        <v>175</v>
      </c>
      <c r="C8" s="351" t="s">
        <v>176</v>
      </c>
      <c r="D8" s="351"/>
      <c r="E8" s="351"/>
      <c r="F8" s="351"/>
      <c r="G8" s="351"/>
      <c r="H8" s="351"/>
      <c r="I8" s="351"/>
      <c r="J8" s="351"/>
      <c r="K8" s="351"/>
      <c r="L8" s="352"/>
      <c r="R8" s="216"/>
    </row>
    <row r="9" spans="1:18" s="217" customFormat="1" ht="39" customHeight="1" x14ac:dyDescent="0.2">
      <c r="A9" s="216" t="s">
        <v>156</v>
      </c>
      <c r="B9" s="216" t="s">
        <v>177</v>
      </c>
      <c r="C9" s="353" t="s">
        <v>178</v>
      </c>
      <c r="D9" s="351"/>
      <c r="E9" s="351"/>
      <c r="F9" s="351"/>
      <c r="G9" s="352"/>
      <c r="H9" s="216"/>
      <c r="I9" s="216"/>
      <c r="J9" s="216"/>
    </row>
    <row r="10" spans="1:18" ht="57" customHeight="1" x14ac:dyDescent="0.2">
      <c r="A10" s="207"/>
      <c r="B10" s="219" t="s">
        <v>179</v>
      </c>
      <c r="C10" s="205" t="s">
        <v>180</v>
      </c>
      <c r="D10" s="207" t="s">
        <v>181</v>
      </c>
      <c r="E10" s="220">
        <v>3.7</v>
      </c>
      <c r="F10" s="220">
        <v>4</v>
      </c>
      <c r="G10" s="220">
        <v>4.3</v>
      </c>
      <c r="H10" s="220">
        <v>4.5999999999999996</v>
      </c>
      <c r="I10" s="220">
        <v>4.9000000000000004</v>
      </c>
      <c r="J10" s="220">
        <v>4.9000000000000004</v>
      </c>
      <c r="K10" s="220">
        <v>4.9000000000000004</v>
      </c>
      <c r="L10" s="220">
        <v>4.9000000000000004</v>
      </c>
    </row>
    <row r="11" spans="1:18" ht="56.25" x14ac:dyDescent="0.2">
      <c r="A11" s="207"/>
      <c r="B11" s="219" t="s">
        <v>182</v>
      </c>
      <c r="C11" s="205" t="s">
        <v>183</v>
      </c>
      <c r="D11" s="207" t="s">
        <v>181</v>
      </c>
      <c r="E11" s="220">
        <v>0.8</v>
      </c>
      <c r="F11" s="220">
        <v>0.8</v>
      </c>
      <c r="G11" s="220">
        <v>0.8</v>
      </c>
      <c r="H11" s="220">
        <v>0.9</v>
      </c>
      <c r="I11" s="220">
        <v>1</v>
      </c>
      <c r="J11" s="220">
        <v>1</v>
      </c>
      <c r="K11" s="220">
        <v>1</v>
      </c>
      <c r="L11" s="220">
        <v>1</v>
      </c>
    </row>
    <row r="12" spans="1:18" s="217" customFormat="1" ht="42" customHeight="1" x14ac:dyDescent="0.2">
      <c r="A12" s="216"/>
      <c r="B12" s="221" t="s">
        <v>184</v>
      </c>
      <c r="C12" s="205" t="s">
        <v>185</v>
      </c>
      <c r="D12" s="207" t="s">
        <v>181</v>
      </c>
      <c r="E12" s="206">
        <v>8.8000000000000007</v>
      </c>
      <c r="F12" s="206">
        <v>9.1</v>
      </c>
      <c r="G12" s="206">
        <v>9.4</v>
      </c>
      <c r="H12" s="206">
        <v>9.6999999999999993</v>
      </c>
      <c r="I12" s="206">
        <v>10.1</v>
      </c>
      <c r="J12" s="206">
        <v>10.1</v>
      </c>
      <c r="K12" s="206">
        <v>10.1</v>
      </c>
      <c r="L12" s="206">
        <v>10.1</v>
      </c>
    </row>
    <row r="13" spans="1:18" s="217" customFormat="1" ht="38.25" customHeight="1" x14ac:dyDescent="0.2">
      <c r="A13" s="216" t="s">
        <v>186</v>
      </c>
      <c r="B13" s="222" t="s">
        <v>187</v>
      </c>
      <c r="C13" s="353" t="s">
        <v>188</v>
      </c>
      <c r="D13" s="351"/>
      <c r="E13" s="351"/>
      <c r="F13" s="351"/>
      <c r="G13" s="351"/>
      <c r="H13" s="351"/>
      <c r="I13" s="351"/>
      <c r="J13" s="351"/>
      <c r="K13" s="351"/>
      <c r="L13" s="352"/>
    </row>
    <row r="14" spans="1:18" s="217" customFormat="1" ht="30" customHeight="1" x14ac:dyDescent="0.2">
      <c r="A14" s="216" t="s">
        <v>189</v>
      </c>
      <c r="B14" s="222" t="s">
        <v>190</v>
      </c>
      <c r="C14" s="353" t="s">
        <v>191</v>
      </c>
      <c r="D14" s="351"/>
      <c r="E14" s="351"/>
      <c r="F14" s="351"/>
      <c r="G14" s="352"/>
      <c r="H14" s="206"/>
      <c r="I14" s="206"/>
      <c r="J14" s="206"/>
      <c r="K14" s="206"/>
      <c r="L14" s="206"/>
    </row>
    <row r="15" spans="1:18" ht="78.75" customHeight="1" x14ac:dyDescent="0.3">
      <c r="A15" s="207"/>
      <c r="B15" s="208" t="s">
        <v>160</v>
      </c>
      <c r="C15" s="205" t="s">
        <v>158</v>
      </c>
      <c r="D15" s="207"/>
      <c r="E15" s="220">
        <v>70</v>
      </c>
      <c r="F15" s="220">
        <v>70</v>
      </c>
      <c r="G15" s="220">
        <v>80</v>
      </c>
      <c r="H15" s="220">
        <v>90</v>
      </c>
      <c r="I15" s="220">
        <v>100</v>
      </c>
      <c r="J15" s="220">
        <v>100</v>
      </c>
      <c r="K15" s="220">
        <v>100</v>
      </c>
      <c r="L15" s="220">
        <v>100</v>
      </c>
    </row>
    <row r="16" spans="1:18" ht="75" x14ac:dyDescent="0.3">
      <c r="A16" s="207"/>
      <c r="B16" s="210" t="s">
        <v>162</v>
      </c>
      <c r="C16" s="205" t="s">
        <v>158</v>
      </c>
      <c r="D16" s="207"/>
      <c r="E16" s="220">
        <v>40</v>
      </c>
      <c r="F16" s="220">
        <v>50</v>
      </c>
      <c r="G16" s="220">
        <v>65</v>
      </c>
      <c r="H16" s="220">
        <v>80</v>
      </c>
      <c r="I16" s="220">
        <v>100</v>
      </c>
      <c r="J16" s="220">
        <v>100</v>
      </c>
      <c r="K16" s="220">
        <v>100</v>
      </c>
      <c r="L16" s="220">
        <v>100</v>
      </c>
    </row>
    <row r="17" spans="1:12" ht="56.25" x14ac:dyDescent="0.2">
      <c r="A17" s="207"/>
      <c r="B17" s="207" t="s">
        <v>164</v>
      </c>
      <c r="C17" s="205" t="s">
        <v>165</v>
      </c>
      <c r="D17" s="223"/>
      <c r="E17" s="224">
        <v>2</v>
      </c>
      <c r="F17" s="224">
        <v>2</v>
      </c>
      <c r="G17" s="224">
        <v>1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</row>
    <row r="18" spans="1:12" s="217" customFormat="1" ht="45" customHeight="1" x14ac:dyDescent="0.2">
      <c r="A18" s="216" t="s">
        <v>192</v>
      </c>
      <c r="B18" s="222" t="s">
        <v>187</v>
      </c>
      <c r="C18" s="353" t="s">
        <v>219</v>
      </c>
      <c r="D18" s="351"/>
      <c r="E18" s="351"/>
      <c r="F18" s="351"/>
      <c r="G18" s="351"/>
      <c r="H18" s="351"/>
      <c r="I18" s="351"/>
      <c r="J18" s="351"/>
      <c r="K18" s="351"/>
      <c r="L18" s="352"/>
    </row>
    <row r="19" spans="1:12" s="217" customFormat="1" ht="27.75" customHeight="1" x14ac:dyDescent="0.2">
      <c r="A19" s="216" t="s">
        <v>193</v>
      </c>
      <c r="B19" s="222" t="s">
        <v>190</v>
      </c>
      <c r="C19" s="353" t="s">
        <v>220</v>
      </c>
      <c r="D19" s="351"/>
      <c r="E19" s="351"/>
      <c r="F19" s="351"/>
      <c r="G19" s="351"/>
      <c r="H19" s="351"/>
      <c r="I19" s="351"/>
      <c r="J19" s="351"/>
      <c r="K19" s="351"/>
      <c r="L19" s="352"/>
    </row>
    <row r="20" spans="1:12" s="217" customFormat="1" ht="61.5" customHeight="1" x14ac:dyDescent="0.2">
      <c r="A20" s="216"/>
      <c r="B20" s="207" t="s">
        <v>194</v>
      </c>
      <c r="C20" s="205" t="s">
        <v>158</v>
      </c>
      <c r="D20" s="205" t="s">
        <v>195</v>
      </c>
      <c r="E20" s="206">
        <v>45</v>
      </c>
      <c r="F20" s="206">
        <v>50</v>
      </c>
      <c r="G20" s="206">
        <v>60</v>
      </c>
      <c r="H20" s="206">
        <v>65</v>
      </c>
      <c r="I20" s="206">
        <v>77</v>
      </c>
      <c r="J20" s="206">
        <v>77</v>
      </c>
      <c r="K20" s="206">
        <v>77</v>
      </c>
      <c r="L20" s="206">
        <v>77</v>
      </c>
    </row>
    <row r="21" spans="1:12" ht="93.75" x14ac:dyDescent="0.2">
      <c r="A21" s="205"/>
      <c r="B21" s="207" t="s">
        <v>196</v>
      </c>
      <c r="C21" s="205" t="s">
        <v>158</v>
      </c>
      <c r="D21" s="205" t="s">
        <v>195</v>
      </c>
      <c r="E21" s="224">
        <v>100</v>
      </c>
      <c r="F21" s="224">
        <v>100</v>
      </c>
      <c r="G21" s="224">
        <v>100</v>
      </c>
      <c r="H21" s="224">
        <v>100</v>
      </c>
      <c r="I21" s="224">
        <v>100</v>
      </c>
      <c r="J21" s="224">
        <v>100</v>
      </c>
      <c r="K21" s="224">
        <v>100</v>
      </c>
      <c r="L21" s="224">
        <v>100</v>
      </c>
    </row>
    <row r="22" spans="1:12" ht="37.5" x14ac:dyDescent="0.2">
      <c r="A22" s="205"/>
      <c r="B22" s="207" t="s">
        <v>197</v>
      </c>
      <c r="C22" s="205" t="s">
        <v>158</v>
      </c>
      <c r="D22" s="205" t="s">
        <v>195</v>
      </c>
      <c r="E22" s="224">
        <v>100</v>
      </c>
      <c r="F22" s="224">
        <v>100</v>
      </c>
      <c r="G22" s="224">
        <v>100</v>
      </c>
      <c r="H22" s="224">
        <v>100</v>
      </c>
      <c r="I22" s="224">
        <v>100</v>
      </c>
      <c r="J22" s="224">
        <v>100</v>
      </c>
      <c r="K22" s="224">
        <v>100</v>
      </c>
      <c r="L22" s="224">
        <v>100</v>
      </c>
    </row>
    <row r="23" spans="1:12" ht="45" customHeight="1" x14ac:dyDescent="0.2">
      <c r="A23" s="205"/>
      <c r="B23" s="207" t="s">
        <v>20</v>
      </c>
      <c r="C23" s="205" t="s">
        <v>185</v>
      </c>
      <c r="D23" s="205" t="s">
        <v>195</v>
      </c>
      <c r="E23" s="225">
        <v>0.9</v>
      </c>
      <c r="F23" s="225">
        <v>0.9</v>
      </c>
      <c r="G23" s="225">
        <v>0.9</v>
      </c>
      <c r="H23" s="225">
        <v>0.9</v>
      </c>
      <c r="I23" s="225">
        <v>0.9</v>
      </c>
      <c r="J23" s="225">
        <v>0.9</v>
      </c>
      <c r="K23" s="225">
        <v>0.9</v>
      </c>
      <c r="L23" s="225">
        <v>0.9</v>
      </c>
    </row>
    <row r="24" spans="1:12" ht="39" customHeight="1" x14ac:dyDescent="0.2">
      <c r="A24" s="205"/>
      <c r="B24" s="207" t="s">
        <v>198</v>
      </c>
      <c r="C24" s="205" t="s">
        <v>199</v>
      </c>
      <c r="D24" s="205" t="s">
        <v>195</v>
      </c>
      <c r="E24" s="226">
        <v>0</v>
      </c>
      <c r="F24" s="226">
        <v>0</v>
      </c>
      <c r="G24" s="226">
        <v>1</v>
      </c>
      <c r="H24" s="226">
        <v>0</v>
      </c>
      <c r="I24" s="226">
        <v>0</v>
      </c>
      <c r="J24" s="226">
        <v>0</v>
      </c>
      <c r="K24" s="226">
        <v>0</v>
      </c>
      <c r="L24" s="226">
        <v>0</v>
      </c>
    </row>
    <row r="25" spans="1:12" ht="63.75" customHeight="1" x14ac:dyDescent="0.2">
      <c r="A25" s="205"/>
      <c r="B25" s="207" t="s">
        <v>200</v>
      </c>
      <c r="C25" s="205" t="s">
        <v>180</v>
      </c>
      <c r="D25" s="205"/>
      <c r="E25" s="226">
        <v>5</v>
      </c>
      <c r="F25" s="226">
        <v>5</v>
      </c>
      <c r="G25" s="226">
        <v>5</v>
      </c>
      <c r="H25" s="226">
        <v>5</v>
      </c>
      <c r="I25" s="226">
        <v>5</v>
      </c>
      <c r="J25" s="226">
        <v>5</v>
      </c>
      <c r="K25" s="226">
        <v>5</v>
      </c>
      <c r="L25" s="226">
        <v>5</v>
      </c>
    </row>
    <row r="26" spans="1:12" x14ac:dyDescent="0.2">
      <c r="A26" s="49"/>
      <c r="B26" s="49"/>
      <c r="C26" s="227"/>
      <c r="D26" s="228"/>
      <c r="E26" s="229"/>
      <c r="F26" s="229"/>
      <c r="G26" s="229"/>
      <c r="H26" s="229"/>
      <c r="I26" s="229"/>
      <c r="J26" s="229"/>
      <c r="K26" s="229"/>
      <c r="L26" s="229"/>
    </row>
    <row r="29" spans="1:12" ht="18.75" customHeight="1" x14ac:dyDescent="0.2">
      <c r="A29" s="343"/>
      <c r="B29" s="343"/>
      <c r="C29" s="343"/>
      <c r="D29" s="215"/>
      <c r="E29" s="215"/>
      <c r="F29" s="344"/>
      <c r="G29" s="344"/>
      <c r="H29" s="344"/>
      <c r="I29" s="344"/>
      <c r="J29" s="344"/>
      <c r="K29" s="344"/>
      <c r="L29" s="344"/>
    </row>
  </sheetData>
  <mergeCells count="12">
    <mergeCell ref="A29:C29"/>
    <mergeCell ref="F29:L29"/>
    <mergeCell ref="E1:M1"/>
    <mergeCell ref="E2:L2"/>
    <mergeCell ref="A4:L4"/>
    <mergeCell ref="B7:L7"/>
    <mergeCell ref="C8:L8"/>
    <mergeCell ref="C9:G9"/>
    <mergeCell ref="C13:L13"/>
    <mergeCell ref="C18:L18"/>
    <mergeCell ref="C19:L19"/>
    <mergeCell ref="C14:G1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="75" zoomScaleNormal="75" workbookViewId="0">
      <selection activeCell="C9" sqref="C9"/>
    </sheetView>
  </sheetViews>
  <sheetFormatPr defaultRowHeight="15" x14ac:dyDescent="0.25"/>
  <cols>
    <col min="1" max="1" width="5.28515625" style="204" bestFit="1" customWidth="1"/>
    <col min="2" max="2" width="57.7109375" style="204" customWidth="1"/>
    <col min="3" max="3" width="11.28515625" style="204" customWidth="1"/>
    <col min="4" max="4" width="9.7109375" style="204" customWidth="1"/>
    <col min="5" max="7" width="9.28515625" style="204" bestFit="1" customWidth="1"/>
    <col min="8" max="8" width="10.42578125" style="204" customWidth="1"/>
    <col min="9" max="9" width="10.7109375" style="204" customWidth="1"/>
    <col min="10" max="10" width="11.42578125" style="204" customWidth="1"/>
    <col min="11" max="11" width="10.7109375" style="204" customWidth="1"/>
    <col min="12" max="12" width="10" style="204" customWidth="1"/>
    <col min="13" max="14" width="10.28515625" style="204" customWidth="1"/>
    <col min="15" max="17" width="10.7109375" style="204" customWidth="1"/>
    <col min="18" max="16384" width="9.140625" style="204"/>
  </cols>
  <sheetData>
    <row r="1" spans="1:17" ht="69.75" customHeight="1" x14ac:dyDescent="0.25">
      <c r="J1" s="346" t="s">
        <v>232</v>
      </c>
      <c r="K1" s="346"/>
      <c r="L1" s="346"/>
      <c r="M1" s="346"/>
      <c r="N1" s="346"/>
      <c r="O1" s="346"/>
      <c r="P1" s="346"/>
      <c r="Q1" s="346"/>
    </row>
    <row r="2" spans="1:17" ht="60" customHeight="1" x14ac:dyDescent="0.25">
      <c r="A2" s="159"/>
      <c r="B2" s="159"/>
      <c r="C2" s="203"/>
      <c r="D2" s="361"/>
      <c r="E2" s="361"/>
      <c r="F2" s="361"/>
      <c r="G2" s="361"/>
      <c r="H2" s="361"/>
      <c r="J2" s="346" t="s">
        <v>223</v>
      </c>
      <c r="K2" s="346"/>
      <c r="L2" s="346"/>
      <c r="M2" s="346"/>
      <c r="N2" s="346"/>
      <c r="O2" s="346"/>
      <c r="P2" s="346"/>
      <c r="Q2" s="346"/>
    </row>
    <row r="3" spans="1:17" ht="18.75" x14ac:dyDescent="0.25">
      <c r="A3" s="159"/>
      <c r="B3" s="159"/>
      <c r="C3" s="203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7" ht="23.25" customHeight="1" x14ac:dyDescent="0.25">
      <c r="A4" s="347" t="s">
        <v>141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</row>
    <row r="5" spans="1:17" ht="18.75" x14ac:dyDescent="0.25">
      <c r="A5" s="159"/>
      <c r="B5" s="159"/>
      <c r="C5" s="203"/>
      <c r="D5" s="159"/>
      <c r="E5" s="159"/>
      <c r="F5" s="159"/>
      <c r="G5" s="230"/>
      <c r="H5" s="230"/>
      <c r="I5" s="230"/>
      <c r="J5" s="230"/>
      <c r="K5" s="159"/>
      <c r="L5" s="159"/>
      <c r="M5" s="159"/>
      <c r="N5" s="159"/>
    </row>
    <row r="6" spans="1:17" ht="37.5" customHeight="1" x14ac:dyDescent="0.25">
      <c r="A6" s="362" t="s">
        <v>12</v>
      </c>
      <c r="B6" s="362" t="s">
        <v>142</v>
      </c>
      <c r="C6" s="362" t="s">
        <v>143</v>
      </c>
      <c r="D6" s="354" t="s">
        <v>144</v>
      </c>
      <c r="E6" s="354" t="s">
        <v>145</v>
      </c>
      <c r="F6" s="354" t="s">
        <v>8</v>
      </c>
      <c r="G6" s="364" t="s">
        <v>9</v>
      </c>
      <c r="H6" s="354" t="s">
        <v>10</v>
      </c>
      <c r="I6" s="356" t="s">
        <v>50</v>
      </c>
      <c r="J6" s="358" t="s">
        <v>146</v>
      </c>
      <c r="K6" s="359"/>
      <c r="L6" s="358" t="s">
        <v>147</v>
      </c>
      <c r="M6" s="359"/>
      <c r="N6" s="359"/>
      <c r="O6" s="359"/>
      <c r="P6" s="359"/>
      <c r="Q6" s="360"/>
    </row>
    <row r="7" spans="1:17" ht="37.5" x14ac:dyDescent="0.25">
      <c r="A7" s="363"/>
      <c r="B7" s="363"/>
      <c r="C7" s="363"/>
      <c r="D7" s="355"/>
      <c r="E7" s="355"/>
      <c r="F7" s="355"/>
      <c r="G7" s="355"/>
      <c r="H7" s="355"/>
      <c r="I7" s="357"/>
      <c r="J7" s="205" t="s">
        <v>233</v>
      </c>
      <c r="K7" s="205" t="s">
        <v>148</v>
      </c>
      <c r="L7" s="205" t="s">
        <v>149</v>
      </c>
      <c r="M7" s="205" t="s">
        <v>150</v>
      </c>
      <c r="N7" s="205" t="s">
        <v>151</v>
      </c>
      <c r="O7" s="205" t="s">
        <v>152</v>
      </c>
      <c r="P7" s="205" t="s">
        <v>153</v>
      </c>
      <c r="Q7" s="205" t="s">
        <v>242</v>
      </c>
    </row>
    <row r="8" spans="1:17" ht="64.5" customHeight="1" x14ac:dyDescent="0.25">
      <c r="A8" s="206" t="s">
        <v>154</v>
      </c>
      <c r="B8" s="365" t="s">
        <v>155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7"/>
    </row>
    <row r="9" spans="1:17" ht="59.25" customHeight="1" x14ac:dyDescent="0.25">
      <c r="A9" s="206" t="s">
        <v>156</v>
      </c>
      <c r="B9" s="207" t="s">
        <v>157</v>
      </c>
      <c r="C9" s="205" t="s">
        <v>158</v>
      </c>
      <c r="D9" s="205">
        <v>42</v>
      </c>
      <c r="E9" s="205">
        <v>47</v>
      </c>
      <c r="F9" s="205">
        <v>55</v>
      </c>
      <c r="G9" s="205">
        <v>55</v>
      </c>
      <c r="H9" s="205">
        <v>55</v>
      </c>
      <c r="I9" s="205">
        <v>55</v>
      </c>
      <c r="J9" s="205">
        <v>55</v>
      </c>
      <c r="K9" s="205">
        <v>55</v>
      </c>
      <c r="L9" s="205">
        <v>55</v>
      </c>
      <c r="M9" s="205">
        <v>55</v>
      </c>
      <c r="N9" s="205">
        <v>55</v>
      </c>
      <c r="O9" s="205">
        <v>55</v>
      </c>
      <c r="P9" s="205">
        <v>55</v>
      </c>
      <c r="Q9" s="205">
        <v>55</v>
      </c>
    </row>
    <row r="10" spans="1:17" ht="59.25" customHeight="1" x14ac:dyDescent="0.3">
      <c r="A10" s="206" t="s">
        <v>159</v>
      </c>
      <c r="B10" s="208" t="s">
        <v>160</v>
      </c>
      <c r="C10" s="205" t="s">
        <v>158</v>
      </c>
      <c r="D10" s="209">
        <v>70</v>
      </c>
      <c r="E10" s="209">
        <v>70</v>
      </c>
      <c r="F10" s="209">
        <v>80</v>
      </c>
      <c r="G10" s="209">
        <v>90</v>
      </c>
      <c r="H10" s="209">
        <v>100</v>
      </c>
      <c r="I10" s="209">
        <v>100</v>
      </c>
      <c r="J10" s="209">
        <v>100</v>
      </c>
      <c r="K10" s="209">
        <v>100</v>
      </c>
      <c r="L10" s="209">
        <v>100</v>
      </c>
      <c r="M10" s="209">
        <v>100</v>
      </c>
      <c r="N10" s="209">
        <v>100</v>
      </c>
      <c r="O10" s="209">
        <v>100</v>
      </c>
      <c r="P10" s="209">
        <v>100</v>
      </c>
      <c r="Q10" s="209">
        <v>100</v>
      </c>
    </row>
    <row r="11" spans="1:17" ht="56.25" x14ac:dyDescent="0.3">
      <c r="A11" s="206" t="s">
        <v>161</v>
      </c>
      <c r="B11" s="210" t="s">
        <v>162</v>
      </c>
      <c r="C11" s="205" t="s">
        <v>158</v>
      </c>
      <c r="D11" s="209">
        <v>40</v>
      </c>
      <c r="E11" s="209">
        <v>50</v>
      </c>
      <c r="F11" s="209">
        <v>65</v>
      </c>
      <c r="G11" s="209">
        <v>80</v>
      </c>
      <c r="H11" s="209">
        <v>100</v>
      </c>
      <c r="I11" s="209">
        <v>100</v>
      </c>
      <c r="J11" s="209">
        <v>100</v>
      </c>
      <c r="K11" s="209">
        <v>100</v>
      </c>
      <c r="L11" s="209">
        <v>100</v>
      </c>
      <c r="M11" s="209">
        <v>100</v>
      </c>
      <c r="N11" s="209">
        <v>100</v>
      </c>
      <c r="O11" s="209">
        <v>100</v>
      </c>
      <c r="P11" s="209">
        <v>100</v>
      </c>
      <c r="Q11" s="209">
        <v>100</v>
      </c>
    </row>
    <row r="12" spans="1:17" ht="37.5" x14ac:dyDescent="0.25">
      <c r="A12" s="211" t="s">
        <v>163</v>
      </c>
      <c r="B12" s="207" t="s">
        <v>164</v>
      </c>
      <c r="C12" s="205" t="s">
        <v>165</v>
      </c>
      <c r="D12" s="212">
        <v>3</v>
      </c>
      <c r="E12" s="212">
        <v>2</v>
      </c>
      <c r="F12" s="212">
        <v>1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212">
        <v>0</v>
      </c>
    </row>
    <row r="13" spans="1:17" ht="37.5" x14ac:dyDescent="0.25">
      <c r="A13" s="206" t="s">
        <v>166</v>
      </c>
      <c r="B13" s="207" t="s">
        <v>167</v>
      </c>
      <c r="C13" s="205" t="s">
        <v>158</v>
      </c>
      <c r="D13" s="205">
        <v>45</v>
      </c>
      <c r="E13" s="205">
        <v>50</v>
      </c>
      <c r="F13" s="205">
        <v>60</v>
      </c>
      <c r="G13" s="205">
        <v>65</v>
      </c>
      <c r="H13" s="205">
        <v>77</v>
      </c>
      <c r="I13" s="205">
        <v>77</v>
      </c>
      <c r="J13" s="205">
        <v>77</v>
      </c>
      <c r="K13" s="205">
        <v>77</v>
      </c>
      <c r="L13" s="205">
        <v>77</v>
      </c>
      <c r="M13" s="205">
        <v>77</v>
      </c>
      <c r="N13" s="205">
        <v>77</v>
      </c>
      <c r="O13" s="205">
        <v>77</v>
      </c>
      <c r="P13" s="205">
        <v>77</v>
      </c>
      <c r="Q13" s="205">
        <v>77</v>
      </c>
    </row>
    <row r="14" spans="1:17" ht="56.25" x14ac:dyDescent="0.25">
      <c r="A14" s="211" t="s">
        <v>168</v>
      </c>
      <c r="B14" s="213" t="s">
        <v>169</v>
      </c>
      <c r="C14" s="214" t="s">
        <v>158</v>
      </c>
      <c r="D14" s="214">
        <v>100</v>
      </c>
      <c r="E14" s="214">
        <v>100</v>
      </c>
      <c r="F14" s="214">
        <v>100</v>
      </c>
      <c r="G14" s="214">
        <v>100</v>
      </c>
      <c r="H14" s="214">
        <v>100</v>
      </c>
      <c r="I14" s="214">
        <v>100</v>
      </c>
      <c r="J14" s="214">
        <v>100</v>
      </c>
      <c r="K14" s="214">
        <v>100</v>
      </c>
      <c r="L14" s="214">
        <v>100</v>
      </c>
      <c r="M14" s="214">
        <v>100</v>
      </c>
      <c r="N14" s="214">
        <v>100</v>
      </c>
      <c r="O14" s="214">
        <v>100</v>
      </c>
      <c r="P14" s="214">
        <v>100</v>
      </c>
      <c r="Q14" s="214">
        <v>100</v>
      </c>
    </row>
    <row r="15" spans="1:17" s="159" customFormat="1" ht="18.75" customHeight="1" x14ac:dyDescent="0.2">
      <c r="A15" s="343"/>
      <c r="B15" s="343"/>
      <c r="C15" s="343"/>
      <c r="D15" s="343"/>
      <c r="E15" s="215"/>
      <c r="F15" s="215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</row>
    <row r="24" ht="138.75" customHeight="1" x14ac:dyDescent="0.25"/>
    <row r="26" ht="78.75" customHeight="1" x14ac:dyDescent="0.25"/>
    <row r="38" ht="151.5" customHeight="1" x14ac:dyDescent="0.25"/>
    <row r="44" ht="61.5" customHeight="1" x14ac:dyDescent="0.25"/>
    <row r="48" ht="99.75" customHeight="1" x14ac:dyDescent="0.25"/>
    <row r="49" ht="114.75" customHeight="1" x14ac:dyDescent="0.25"/>
  </sheetData>
  <mergeCells count="20">
    <mergeCell ref="A15:D15"/>
    <mergeCell ref="G15:I15"/>
    <mergeCell ref="J15:L15"/>
    <mergeCell ref="M15:Q15"/>
    <mergeCell ref="D2:H2"/>
    <mergeCell ref="A4:Q4"/>
    <mergeCell ref="A6:A7"/>
    <mergeCell ref="B6:B7"/>
    <mergeCell ref="C6:C7"/>
    <mergeCell ref="D6:D7"/>
    <mergeCell ref="E6:E7"/>
    <mergeCell ref="F6:F7"/>
    <mergeCell ref="G6:G7"/>
    <mergeCell ref="B8:Q8"/>
    <mergeCell ref="J1:Q1"/>
    <mergeCell ref="J2:Q2"/>
    <mergeCell ref="H6:H7"/>
    <mergeCell ref="I6:I7"/>
    <mergeCell ref="J6:K6"/>
    <mergeCell ref="L6:Q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view="pageBreakPreview" zoomScale="75" zoomScaleNormal="75" workbookViewId="0">
      <selection activeCell="S16" sqref="S16"/>
    </sheetView>
  </sheetViews>
  <sheetFormatPr defaultRowHeight="15.75" outlineLevelCol="1" x14ac:dyDescent="0.25"/>
  <cols>
    <col min="1" max="1" width="18.42578125" style="137" customWidth="1"/>
    <col min="2" max="2" width="21.5703125" style="137" customWidth="1"/>
    <col min="3" max="3" width="22.85546875" style="137" customWidth="1"/>
    <col min="4" max="4" width="6.5703125" style="137" customWidth="1"/>
    <col min="5" max="5" width="7.140625" style="137" customWidth="1"/>
    <col min="6" max="6" width="7.42578125" style="137" customWidth="1"/>
    <col min="7" max="7" width="7.5703125" style="137" customWidth="1"/>
    <col min="8" max="11" width="10.7109375" style="137" customWidth="1"/>
    <col min="12" max="12" width="12.28515625" style="137" customWidth="1"/>
    <col min="13" max="15" width="10.7109375" style="137" customWidth="1"/>
    <col min="16" max="16" width="12" style="137" customWidth="1"/>
    <col min="17" max="17" width="8.85546875" style="137" customWidth="1"/>
    <col min="18" max="18" width="11.85546875" style="137" customWidth="1" outlineLevel="1"/>
    <col min="19" max="20" width="16.140625" style="137" customWidth="1" outlineLevel="1"/>
    <col min="21" max="21" width="9.140625" style="137" outlineLevel="1"/>
    <col min="22" max="22" width="9.140625" style="137"/>
    <col min="23" max="23" width="13.85546875" style="137" bestFit="1" customWidth="1"/>
    <col min="24" max="16384" width="9.140625" style="137"/>
  </cols>
  <sheetData>
    <row r="1" spans="1:23" ht="52.5" customHeight="1" x14ac:dyDescent="0.25">
      <c r="G1" s="345" t="s">
        <v>234</v>
      </c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23" ht="51" customHeight="1" x14ac:dyDescent="0.25">
      <c r="G2" s="345" t="s">
        <v>224</v>
      </c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23" ht="68.25" customHeight="1" x14ac:dyDescent="0.25">
      <c r="A3" s="410" t="s">
        <v>139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</row>
    <row r="4" spans="1:23" x14ac:dyDescent="0.25">
      <c r="A4" s="138"/>
      <c r="B4" s="138"/>
      <c r="C4" s="138"/>
      <c r="D4" s="138"/>
      <c r="E4" s="119"/>
      <c r="F4" s="119">
        <v>8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23" s="140" customFormat="1" ht="34.5" customHeight="1" x14ac:dyDescent="0.2">
      <c r="A5" s="395" t="s">
        <v>78</v>
      </c>
      <c r="B5" s="398" t="s">
        <v>79</v>
      </c>
      <c r="C5" s="381" t="s">
        <v>80</v>
      </c>
      <c r="D5" s="384" t="s">
        <v>81</v>
      </c>
      <c r="E5" s="385"/>
      <c r="F5" s="385"/>
      <c r="G5" s="386"/>
      <c r="H5" s="392" t="s">
        <v>2</v>
      </c>
      <c r="I5" s="393"/>
      <c r="J5" s="393"/>
      <c r="K5" s="393"/>
      <c r="L5" s="393"/>
      <c r="M5" s="393"/>
      <c r="N5" s="393"/>
      <c r="O5" s="393"/>
      <c r="P5" s="393"/>
      <c r="Q5" s="393"/>
      <c r="R5" s="394"/>
      <c r="S5" s="139"/>
      <c r="T5" s="139"/>
    </row>
    <row r="6" spans="1:23" s="140" customFormat="1" ht="34.5" customHeight="1" x14ac:dyDescent="0.2">
      <c r="A6" s="396"/>
      <c r="B6" s="399"/>
      <c r="C6" s="382"/>
      <c r="D6" s="376" t="s">
        <v>4</v>
      </c>
      <c r="E6" s="387" t="s">
        <v>5</v>
      </c>
      <c r="F6" s="405" t="s">
        <v>6</v>
      </c>
      <c r="G6" s="407" t="s">
        <v>7</v>
      </c>
      <c r="H6" s="378" t="s">
        <v>8</v>
      </c>
      <c r="I6" s="378" t="s">
        <v>9</v>
      </c>
      <c r="J6" s="380">
        <v>2016</v>
      </c>
      <c r="K6" s="380"/>
      <c r="L6" s="380"/>
      <c r="M6" s="378" t="s">
        <v>50</v>
      </c>
      <c r="N6" s="378" t="s">
        <v>131</v>
      </c>
      <c r="O6" s="378" t="s">
        <v>229</v>
      </c>
      <c r="P6" s="402" t="s">
        <v>241</v>
      </c>
      <c r="Q6" s="403"/>
      <c r="R6" s="404"/>
      <c r="S6" s="139"/>
      <c r="T6" s="139"/>
    </row>
    <row r="7" spans="1:23" s="140" customFormat="1" ht="52.5" customHeight="1" x14ac:dyDescent="0.2">
      <c r="A7" s="397"/>
      <c r="B7" s="400"/>
      <c r="C7" s="383"/>
      <c r="D7" s="377"/>
      <c r="E7" s="388"/>
      <c r="F7" s="406"/>
      <c r="G7" s="408"/>
      <c r="H7" s="401"/>
      <c r="I7" s="401"/>
      <c r="J7" s="141" t="s">
        <v>128</v>
      </c>
      <c r="K7" s="142" t="s">
        <v>129</v>
      </c>
      <c r="L7" s="141" t="s">
        <v>130</v>
      </c>
      <c r="M7" s="409"/>
      <c r="N7" s="379"/>
      <c r="O7" s="379"/>
      <c r="P7" s="143" t="s">
        <v>128</v>
      </c>
      <c r="Q7" s="141" t="s">
        <v>129</v>
      </c>
      <c r="R7" s="144" t="s">
        <v>130</v>
      </c>
      <c r="S7" s="139"/>
      <c r="T7" s="139"/>
    </row>
    <row r="8" spans="1:23" ht="47.25" x14ac:dyDescent="0.25">
      <c r="A8" s="389" t="s">
        <v>82</v>
      </c>
      <c r="B8" s="373" t="s">
        <v>83</v>
      </c>
      <c r="C8" s="134" t="s">
        <v>84</v>
      </c>
      <c r="D8" s="145" t="s">
        <v>85</v>
      </c>
      <c r="E8" s="121" t="s">
        <v>85</v>
      </c>
      <c r="F8" s="121" t="s">
        <v>85</v>
      </c>
      <c r="G8" s="122" t="s">
        <v>85</v>
      </c>
      <c r="H8" s="123">
        <f t="shared" ref="H8:N8" si="0">H10</f>
        <v>859.43</v>
      </c>
      <c r="I8" s="123">
        <f t="shared" ref="I8" si="1">I10</f>
        <v>918.29200000000003</v>
      </c>
      <c r="J8" s="146">
        <f t="shared" si="0"/>
        <v>493.06</v>
      </c>
      <c r="K8" s="147">
        <f t="shared" si="0"/>
        <v>175.3</v>
      </c>
      <c r="L8" s="148">
        <f t="shared" si="0"/>
        <v>668.36</v>
      </c>
      <c r="M8" s="132">
        <f t="shared" si="0"/>
        <v>418.49</v>
      </c>
      <c r="N8" s="123">
        <f t="shared" si="0"/>
        <v>415.49</v>
      </c>
      <c r="O8" s="123">
        <f>O10</f>
        <v>415.49</v>
      </c>
      <c r="P8" s="146">
        <f>H8+J8+M8+N8+O8</f>
        <v>2601.96</v>
      </c>
      <c r="Q8" s="147">
        <f>R8-P8</f>
        <v>175.30000000000018</v>
      </c>
      <c r="R8" s="148">
        <f>H8+L8+M8+N8+O8</f>
        <v>2777.26</v>
      </c>
      <c r="W8" s="149"/>
    </row>
    <row r="9" spans="1:23" x14ac:dyDescent="0.25">
      <c r="A9" s="390"/>
      <c r="B9" s="374"/>
      <c r="C9" s="135" t="s">
        <v>86</v>
      </c>
      <c r="D9" s="150"/>
      <c r="E9" s="125" t="s">
        <v>85</v>
      </c>
      <c r="F9" s="125" t="s">
        <v>85</v>
      </c>
      <c r="G9" s="126" t="s">
        <v>85</v>
      </c>
      <c r="H9" s="127"/>
      <c r="I9" s="127"/>
      <c r="J9" s="151"/>
      <c r="K9" s="152"/>
      <c r="L9" s="153"/>
      <c r="M9" s="133"/>
      <c r="N9" s="127"/>
      <c r="O9" s="127"/>
      <c r="P9" s="151"/>
      <c r="Q9" s="152"/>
      <c r="R9" s="153"/>
      <c r="S9" s="149"/>
      <c r="T9" s="149"/>
    </row>
    <row r="10" spans="1:23" ht="69" customHeight="1" x14ac:dyDescent="0.25">
      <c r="A10" s="391"/>
      <c r="B10" s="375"/>
      <c r="C10" s="136" t="s">
        <v>32</v>
      </c>
      <c r="D10" s="118" t="s">
        <v>39</v>
      </c>
      <c r="E10" s="128" t="s">
        <v>85</v>
      </c>
      <c r="F10" s="128" t="s">
        <v>85</v>
      </c>
      <c r="G10" s="129" t="s">
        <v>85</v>
      </c>
      <c r="H10" s="130">
        <f>H13+H16+H19</f>
        <v>859.43</v>
      </c>
      <c r="I10" s="130">
        <f>I13+I16+I19</f>
        <v>918.29200000000003</v>
      </c>
      <c r="J10" s="154">
        <f>J13+J16+J19</f>
        <v>493.06</v>
      </c>
      <c r="K10" s="155">
        <f>L10-J10</f>
        <v>175.3</v>
      </c>
      <c r="L10" s="156">
        <f>L13+L16+L19</f>
        <v>668.36</v>
      </c>
      <c r="M10" s="131">
        <f>M13+M16+M19</f>
        <v>418.49</v>
      </c>
      <c r="N10" s="130">
        <f>N13+N16+N19</f>
        <v>415.49</v>
      </c>
      <c r="O10" s="130">
        <f>O13+O16+O19</f>
        <v>415.49</v>
      </c>
      <c r="P10" s="154">
        <f>H10+J10+M10+N10+O10</f>
        <v>2601.96</v>
      </c>
      <c r="Q10" s="155">
        <f>R10-P10</f>
        <v>175.30000000000018</v>
      </c>
      <c r="R10" s="156">
        <f>H10+L10+M10+N10+O10</f>
        <v>2777.26</v>
      </c>
      <c r="S10" s="149"/>
      <c r="T10" s="149"/>
    </row>
    <row r="11" spans="1:23" ht="47.25" x14ac:dyDescent="0.25">
      <c r="A11" s="370" t="s">
        <v>87</v>
      </c>
      <c r="B11" s="373" t="s">
        <v>88</v>
      </c>
      <c r="C11" s="134" t="s">
        <v>89</v>
      </c>
      <c r="D11" s="120"/>
      <c r="E11" s="121" t="s">
        <v>85</v>
      </c>
      <c r="F11" s="121" t="s">
        <v>85</v>
      </c>
      <c r="G11" s="122" t="s">
        <v>85</v>
      </c>
      <c r="H11" s="123">
        <f>H13</f>
        <v>289.2</v>
      </c>
      <c r="I11" s="123">
        <f>I13</f>
        <v>261.38</v>
      </c>
      <c r="J11" s="146">
        <v>253.52500000000001</v>
      </c>
      <c r="K11" s="147">
        <f>K13</f>
        <v>175.3</v>
      </c>
      <c r="L11" s="148">
        <f>L13</f>
        <v>493.06</v>
      </c>
      <c r="M11" s="132">
        <f>M13</f>
        <v>262.69</v>
      </c>
      <c r="N11" s="123">
        <f>N13</f>
        <v>259.69</v>
      </c>
      <c r="O11" s="123">
        <f>O13</f>
        <v>259.69</v>
      </c>
      <c r="P11" s="146">
        <f>H11+J11+M11+N11+O11</f>
        <v>1324.7950000000001</v>
      </c>
      <c r="Q11" s="147">
        <f>R11-P11</f>
        <v>239.53500000000008</v>
      </c>
      <c r="R11" s="148">
        <f>H11+L11+M11+N11+O11</f>
        <v>1564.3300000000002</v>
      </c>
    </row>
    <row r="12" spans="1:23" x14ac:dyDescent="0.25">
      <c r="A12" s="371"/>
      <c r="B12" s="374"/>
      <c r="C12" s="135" t="s">
        <v>86</v>
      </c>
      <c r="D12" s="124"/>
      <c r="E12" s="125" t="s">
        <v>85</v>
      </c>
      <c r="F12" s="125" t="s">
        <v>85</v>
      </c>
      <c r="G12" s="126" t="s">
        <v>85</v>
      </c>
      <c r="H12" s="127"/>
      <c r="I12" s="127"/>
      <c r="J12" s="151"/>
      <c r="K12" s="152"/>
      <c r="L12" s="153"/>
      <c r="M12" s="133"/>
      <c r="N12" s="127"/>
      <c r="O12" s="127"/>
      <c r="P12" s="151"/>
      <c r="Q12" s="152"/>
      <c r="R12" s="153"/>
    </row>
    <row r="13" spans="1:23" ht="47.25" x14ac:dyDescent="0.25">
      <c r="A13" s="372"/>
      <c r="B13" s="375"/>
      <c r="C13" s="136" t="s">
        <v>32</v>
      </c>
      <c r="D13" s="118" t="s">
        <v>39</v>
      </c>
      <c r="E13" s="128" t="s">
        <v>85</v>
      </c>
      <c r="F13" s="128" t="s">
        <v>85</v>
      </c>
      <c r="G13" s="129" t="s">
        <v>85</v>
      </c>
      <c r="H13" s="130">
        <f>'прил 4'!D13</f>
        <v>289.2</v>
      </c>
      <c r="I13" s="130">
        <f>'прил 4'!E13</f>
        <v>261.38</v>
      </c>
      <c r="J13" s="154">
        <v>317.76</v>
      </c>
      <c r="K13" s="155">
        <f>L13-J13</f>
        <v>175.3</v>
      </c>
      <c r="L13" s="156">
        <f>'прил 4'!F8</f>
        <v>493.06</v>
      </c>
      <c r="M13" s="131">
        <f>'прил 4'!G18</f>
        <v>262.69</v>
      </c>
      <c r="N13" s="131">
        <f>'прил 4'!H18</f>
        <v>259.69</v>
      </c>
      <c r="O13" s="131">
        <f>'прил 4'!I18</f>
        <v>259.69</v>
      </c>
      <c r="P13" s="154">
        <f>H13+J13+M13+N13+O13</f>
        <v>1389.0300000000002</v>
      </c>
      <c r="Q13" s="155">
        <f>R13-P13</f>
        <v>175.29999999999995</v>
      </c>
      <c r="R13" s="156">
        <f>H13+L13+M13+N13+O13</f>
        <v>1564.3300000000002</v>
      </c>
    </row>
    <row r="14" spans="1:23" ht="47.25" x14ac:dyDescent="0.25">
      <c r="A14" s="370" t="s">
        <v>90</v>
      </c>
      <c r="B14" s="373" t="s">
        <v>91</v>
      </c>
      <c r="C14" s="134" t="s">
        <v>89</v>
      </c>
      <c r="D14" s="120"/>
      <c r="E14" s="121" t="s">
        <v>85</v>
      </c>
      <c r="F14" s="121" t="s">
        <v>85</v>
      </c>
      <c r="G14" s="122" t="s">
        <v>85</v>
      </c>
      <c r="H14" s="123">
        <f t="shared" ref="H14:N14" si="2">H16</f>
        <v>281.39</v>
      </c>
      <c r="I14" s="123">
        <f t="shared" ref="I14" si="3">I16</f>
        <v>605.17200000000003</v>
      </c>
      <c r="J14" s="146">
        <f t="shared" si="2"/>
        <v>122.3</v>
      </c>
      <c r="K14" s="147">
        <f t="shared" si="2"/>
        <v>0</v>
      </c>
      <c r="L14" s="148">
        <f t="shared" si="2"/>
        <v>122.3</v>
      </c>
      <c r="M14" s="132">
        <f t="shared" si="2"/>
        <v>102.80000000000001</v>
      </c>
      <c r="N14" s="123">
        <f t="shared" si="2"/>
        <v>102.80000000000001</v>
      </c>
      <c r="O14" s="123">
        <f>O16</f>
        <v>102.80000000000001</v>
      </c>
      <c r="P14" s="146">
        <f>H14+J14+M14+N14+O14</f>
        <v>712.08999999999992</v>
      </c>
      <c r="Q14" s="147">
        <f>R14-P14</f>
        <v>0</v>
      </c>
      <c r="R14" s="148">
        <f>H14+L14+M14+N14+O14</f>
        <v>712.08999999999992</v>
      </c>
    </row>
    <row r="15" spans="1:23" x14ac:dyDescent="0.25">
      <c r="A15" s="371"/>
      <c r="B15" s="374"/>
      <c r="C15" s="135" t="s">
        <v>86</v>
      </c>
      <c r="D15" s="124"/>
      <c r="E15" s="125" t="s">
        <v>85</v>
      </c>
      <c r="F15" s="125" t="s">
        <v>85</v>
      </c>
      <c r="G15" s="126" t="s">
        <v>85</v>
      </c>
      <c r="H15" s="127"/>
      <c r="I15" s="127"/>
      <c r="J15" s="151"/>
      <c r="K15" s="152"/>
      <c r="L15" s="153"/>
      <c r="M15" s="133"/>
      <c r="N15" s="127"/>
      <c r="O15" s="127"/>
      <c r="P15" s="151"/>
      <c r="Q15" s="152"/>
      <c r="R15" s="153"/>
    </row>
    <row r="16" spans="1:23" ht="47.25" x14ac:dyDescent="0.25">
      <c r="A16" s="372"/>
      <c r="B16" s="375"/>
      <c r="C16" s="136" t="s">
        <v>32</v>
      </c>
      <c r="D16" s="118" t="s">
        <v>39</v>
      </c>
      <c r="E16" s="128" t="s">
        <v>85</v>
      </c>
      <c r="F16" s="128" t="s">
        <v>85</v>
      </c>
      <c r="G16" s="129" t="s">
        <v>85</v>
      </c>
      <c r="H16" s="130">
        <f>'прил 4'!D19</f>
        <v>281.39</v>
      </c>
      <c r="I16" s="130">
        <f>'прил 4'!E19</f>
        <v>605.17200000000003</v>
      </c>
      <c r="J16" s="154">
        <v>122.3</v>
      </c>
      <c r="K16" s="155">
        <f>L16-J16</f>
        <v>0</v>
      </c>
      <c r="L16" s="339">
        <f>'прил 4'!F19</f>
        <v>122.3</v>
      </c>
      <c r="M16" s="152">
        <f>'прил 4'!G19</f>
        <v>102.80000000000001</v>
      </c>
      <c r="N16" s="152">
        <f>'прил 4'!H19</f>
        <v>102.80000000000001</v>
      </c>
      <c r="O16" s="152">
        <f>'прил 4'!I19</f>
        <v>102.80000000000001</v>
      </c>
      <c r="P16" s="154">
        <f>H16+J16+M16+N16+O16</f>
        <v>712.08999999999992</v>
      </c>
      <c r="Q16" s="155">
        <f>R16-P16</f>
        <v>0</v>
      </c>
      <c r="R16" s="156">
        <f>H16+L16+M16+N16+O16</f>
        <v>712.08999999999992</v>
      </c>
    </row>
    <row r="17" spans="1:18" ht="47.25" x14ac:dyDescent="0.25">
      <c r="A17" s="370" t="s">
        <v>92</v>
      </c>
      <c r="B17" s="373" t="s">
        <v>93</v>
      </c>
      <c r="C17" s="134" t="s">
        <v>89</v>
      </c>
      <c r="D17" s="120"/>
      <c r="E17" s="121" t="s">
        <v>85</v>
      </c>
      <c r="F17" s="121" t="s">
        <v>85</v>
      </c>
      <c r="G17" s="122" t="s">
        <v>85</v>
      </c>
      <c r="H17" s="123">
        <f>H19</f>
        <v>288.84000000000003</v>
      </c>
      <c r="I17" s="123">
        <f>I19</f>
        <v>51.739999999999995</v>
      </c>
      <c r="J17" s="146">
        <v>190.99</v>
      </c>
      <c r="K17" s="147">
        <f>K19</f>
        <v>0</v>
      </c>
      <c r="L17" s="148">
        <f>L19</f>
        <v>53</v>
      </c>
      <c r="M17" s="132">
        <f>M19</f>
        <v>53</v>
      </c>
      <c r="N17" s="123">
        <f>N19</f>
        <v>53</v>
      </c>
      <c r="O17" s="123">
        <f>O19</f>
        <v>53</v>
      </c>
      <c r="P17" s="146">
        <f>H17+J17+M17+N17+O17</f>
        <v>638.83000000000004</v>
      </c>
      <c r="Q17" s="147">
        <f>R17-P17</f>
        <v>-137.99</v>
      </c>
      <c r="R17" s="148">
        <f>H17+L17+M17+N17+O17</f>
        <v>500.84000000000003</v>
      </c>
    </row>
    <row r="18" spans="1:18" x14ac:dyDescent="0.25">
      <c r="A18" s="371"/>
      <c r="B18" s="374"/>
      <c r="C18" s="135" t="s">
        <v>86</v>
      </c>
      <c r="D18" s="124"/>
      <c r="E18" s="125" t="s">
        <v>85</v>
      </c>
      <c r="F18" s="125" t="s">
        <v>85</v>
      </c>
      <c r="G18" s="126" t="s">
        <v>85</v>
      </c>
      <c r="H18" s="127"/>
      <c r="I18" s="127"/>
      <c r="J18" s="151"/>
      <c r="K18" s="152"/>
      <c r="L18" s="153"/>
      <c r="M18" s="337"/>
      <c r="N18" s="338"/>
      <c r="O18" s="338"/>
      <c r="P18" s="151"/>
      <c r="Q18" s="152"/>
      <c r="R18" s="153"/>
    </row>
    <row r="19" spans="1:18" ht="47.25" x14ac:dyDescent="0.25">
      <c r="A19" s="372"/>
      <c r="B19" s="375"/>
      <c r="C19" s="136" t="s">
        <v>32</v>
      </c>
      <c r="D19" s="118" t="s">
        <v>39</v>
      </c>
      <c r="E19" s="128" t="s">
        <v>85</v>
      </c>
      <c r="F19" s="128" t="s">
        <v>85</v>
      </c>
      <c r="G19" s="129" t="s">
        <v>85</v>
      </c>
      <c r="H19" s="130">
        <f>'прил 4'!D24</f>
        <v>288.84000000000003</v>
      </c>
      <c r="I19" s="130">
        <f>'прил 4'!E24</f>
        <v>51.739999999999995</v>
      </c>
      <c r="J19" s="154">
        <v>53</v>
      </c>
      <c r="K19" s="155">
        <f>L19-J19</f>
        <v>0</v>
      </c>
      <c r="L19" s="339">
        <f>'прил 4'!F24</f>
        <v>53</v>
      </c>
      <c r="M19" s="152">
        <f>'прил 4'!G24</f>
        <v>53</v>
      </c>
      <c r="N19" s="152">
        <f>'прил 4'!H24</f>
        <v>53</v>
      </c>
      <c r="O19" s="152">
        <f>'прил 4'!I24</f>
        <v>53</v>
      </c>
      <c r="P19" s="154">
        <f>H19+J19+M19+N19+O19</f>
        <v>500.84000000000003</v>
      </c>
      <c r="Q19" s="155">
        <f>R19-P19</f>
        <v>0</v>
      </c>
      <c r="R19" s="156">
        <f>H19+L19+M19+N19+O19</f>
        <v>500.84000000000003</v>
      </c>
    </row>
    <row r="20" spans="1:18" x14ac:dyDescent="0.25">
      <c r="A20" s="15"/>
      <c r="B20" s="15"/>
      <c r="C20" s="15"/>
      <c r="D20" s="36"/>
      <c r="E20" s="157"/>
      <c r="F20" s="157"/>
      <c r="G20" s="157"/>
      <c r="H20" s="158"/>
      <c r="I20" s="158"/>
      <c r="J20" s="158"/>
      <c r="K20" s="158"/>
      <c r="L20" s="158"/>
      <c r="M20" s="158"/>
      <c r="N20" s="158"/>
      <c r="O20" s="158"/>
      <c r="P20" s="158"/>
    </row>
    <row r="21" spans="1:18" x14ac:dyDescent="0.25">
      <c r="A21" s="15"/>
      <c r="B21" s="15"/>
      <c r="C21" s="15"/>
      <c r="D21" s="36"/>
      <c r="E21" s="157"/>
      <c r="F21" s="157"/>
      <c r="G21" s="157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8" x14ac:dyDescent="0.25">
      <c r="A22" s="15"/>
      <c r="B22" s="15"/>
      <c r="C22" s="15"/>
      <c r="D22" s="36"/>
      <c r="E22" s="157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1:18" x14ac:dyDescent="0.25">
      <c r="A23" s="15"/>
      <c r="B23" s="15"/>
      <c r="C23" s="15"/>
      <c r="D23" s="36"/>
      <c r="E23" s="157"/>
      <c r="F23" s="157"/>
      <c r="G23" s="157"/>
      <c r="H23" s="158"/>
      <c r="I23" s="158"/>
      <c r="J23" s="158"/>
      <c r="K23" s="158"/>
      <c r="L23" s="158"/>
      <c r="M23" s="158"/>
      <c r="N23" s="158"/>
      <c r="O23" s="158"/>
      <c r="P23" s="158"/>
    </row>
    <row r="24" spans="1:18" x14ac:dyDescent="0.25">
      <c r="A24" s="15"/>
      <c r="B24" s="15"/>
      <c r="C24" s="15"/>
      <c r="D24" s="36"/>
      <c r="E24" s="157"/>
      <c r="F24" s="157"/>
      <c r="G24" s="157"/>
      <c r="H24" s="158"/>
      <c r="I24" s="158"/>
      <c r="J24" s="158"/>
      <c r="K24" s="158"/>
      <c r="L24" s="158"/>
      <c r="M24" s="158"/>
      <c r="N24" s="158"/>
      <c r="O24" s="158"/>
      <c r="P24" s="158"/>
    </row>
    <row r="25" spans="1:18" x14ac:dyDescent="0.25">
      <c r="A25" s="15"/>
      <c r="B25" s="15"/>
      <c r="C25" s="15"/>
      <c r="D25" s="36"/>
      <c r="E25" s="157"/>
      <c r="F25" s="157"/>
      <c r="G25" s="157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1:18" s="159" customFormat="1" ht="51.75" customHeight="1" x14ac:dyDescent="0.2">
      <c r="A26" s="361"/>
      <c r="B26" s="361"/>
      <c r="C26" s="361"/>
      <c r="D26" s="361"/>
      <c r="M26" s="344"/>
      <c r="N26" s="344"/>
      <c r="O26" s="344"/>
      <c r="P26" s="344"/>
    </row>
    <row r="27" spans="1:18" s="4" customFormat="1" ht="31.5" hidden="1" x14ac:dyDescent="0.2">
      <c r="A27" s="368" t="s">
        <v>94</v>
      </c>
      <c r="B27" s="368"/>
      <c r="C27" s="368"/>
      <c r="D27" s="368"/>
      <c r="E27" s="369"/>
      <c r="F27" s="369"/>
      <c r="G27" s="369"/>
      <c r="H27" s="37"/>
      <c r="I27" s="37"/>
      <c r="J27" s="37"/>
      <c r="K27" s="37"/>
      <c r="L27" s="37"/>
      <c r="P27" s="4" t="s">
        <v>95</v>
      </c>
    </row>
    <row r="28" spans="1:18" hidden="1" x14ac:dyDescent="0.25"/>
    <row r="29" spans="1:18" hidden="1" x14ac:dyDescent="0.25"/>
    <row r="30" spans="1:18" hidden="1" x14ac:dyDescent="0.25"/>
  </sheetData>
  <mergeCells count="31">
    <mergeCell ref="G1:R1"/>
    <mergeCell ref="G2:R2"/>
    <mergeCell ref="P6:R6"/>
    <mergeCell ref="F6:F7"/>
    <mergeCell ref="G6:G7"/>
    <mergeCell ref="H6:H7"/>
    <mergeCell ref="M6:M7"/>
    <mergeCell ref="A3:P3"/>
    <mergeCell ref="M26:P26"/>
    <mergeCell ref="A11:A13"/>
    <mergeCell ref="B11:B13"/>
    <mergeCell ref="D6:D7"/>
    <mergeCell ref="N6:N7"/>
    <mergeCell ref="J6:L6"/>
    <mergeCell ref="C5:C7"/>
    <mergeCell ref="D5:G5"/>
    <mergeCell ref="E6:E7"/>
    <mergeCell ref="A8:A10"/>
    <mergeCell ref="B8:B10"/>
    <mergeCell ref="O6:O7"/>
    <mergeCell ref="H5:R5"/>
    <mergeCell ref="A5:A7"/>
    <mergeCell ref="B5:B7"/>
    <mergeCell ref="I6:I7"/>
    <mergeCell ref="A27:D27"/>
    <mergeCell ref="E27:G27"/>
    <mergeCell ref="A14:A16"/>
    <mergeCell ref="B14:B16"/>
    <mergeCell ref="A17:A19"/>
    <mergeCell ref="B17:B19"/>
    <mergeCell ref="A26:D26"/>
  </mergeCells>
  <phoneticPr fontId="10" type="noConversion"/>
  <pageMargins left="0.23" right="0.14000000000000001" top="0.38" bottom="0.28999999999999998" header="0.23" footer="0.15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V29"/>
  <sheetViews>
    <sheetView view="pageBreakPreview" zoomScaleNormal="100" workbookViewId="0">
      <selection activeCell="K34" sqref="K34"/>
    </sheetView>
  </sheetViews>
  <sheetFormatPr defaultRowHeight="12.75" x14ac:dyDescent="0.2"/>
  <cols>
    <col min="1" max="1" width="16" style="38" customWidth="1"/>
    <col min="2" max="2" width="32.7109375" style="38" customWidth="1"/>
    <col min="3" max="3" width="22.42578125" style="39" customWidth="1"/>
    <col min="4" max="9" width="12" style="38" customWidth="1"/>
    <col min="10" max="10" width="13.28515625" style="38" customWidth="1"/>
    <col min="11" max="22" width="9.140625" style="41" customWidth="1"/>
  </cols>
  <sheetData>
    <row r="1" spans="1:12" ht="62.25" customHeight="1" x14ac:dyDescent="0.2">
      <c r="C1" s="345" t="s">
        <v>235</v>
      </c>
      <c r="D1" s="345"/>
      <c r="E1" s="345"/>
      <c r="F1" s="345"/>
      <c r="G1" s="345"/>
      <c r="H1" s="345"/>
      <c r="I1" s="345"/>
      <c r="J1" s="345"/>
      <c r="K1" s="40"/>
    </row>
    <row r="2" spans="1:12" ht="43.5" customHeight="1" x14ac:dyDescent="0.2">
      <c r="C2" s="345" t="s">
        <v>226</v>
      </c>
      <c r="D2" s="345"/>
      <c r="E2" s="345"/>
      <c r="F2" s="345"/>
      <c r="G2" s="345"/>
      <c r="H2" s="345"/>
      <c r="I2" s="345"/>
      <c r="J2" s="345"/>
    </row>
    <row r="3" spans="1:12" ht="29.25" customHeight="1" x14ac:dyDescent="0.2"/>
    <row r="4" spans="1:12" ht="28.5" customHeight="1" x14ac:dyDescent="0.2">
      <c r="A4" s="423" t="s">
        <v>96</v>
      </c>
      <c r="B4" s="423"/>
      <c r="C4" s="423"/>
      <c r="D4" s="423"/>
      <c r="E4" s="423"/>
      <c r="F4" s="423"/>
      <c r="G4" s="423"/>
      <c r="H4" s="423"/>
      <c r="I4" s="423"/>
      <c r="J4" s="423"/>
    </row>
    <row r="6" spans="1:12" ht="24" customHeight="1" x14ac:dyDescent="0.2">
      <c r="A6" s="424" t="s">
        <v>97</v>
      </c>
      <c r="B6" s="426" t="s">
        <v>98</v>
      </c>
      <c r="C6" s="426" t="s">
        <v>99</v>
      </c>
      <c r="D6" s="411" t="s">
        <v>100</v>
      </c>
      <c r="E6" s="412"/>
      <c r="F6" s="412"/>
      <c r="G6" s="412"/>
      <c r="H6" s="412"/>
      <c r="I6" s="412"/>
      <c r="J6" s="413"/>
    </row>
    <row r="7" spans="1:12" ht="25.5" customHeight="1" thickBot="1" x14ac:dyDescent="0.25">
      <c r="A7" s="425"/>
      <c r="B7" s="427"/>
      <c r="C7" s="427"/>
      <c r="D7" s="42" t="s">
        <v>8</v>
      </c>
      <c r="E7" s="42" t="s">
        <v>9</v>
      </c>
      <c r="F7" s="42" t="s">
        <v>10</v>
      </c>
      <c r="G7" s="42" t="s">
        <v>50</v>
      </c>
      <c r="H7" s="42" t="s">
        <v>131</v>
      </c>
      <c r="I7" s="287" t="s">
        <v>229</v>
      </c>
      <c r="J7" s="42" t="s">
        <v>101</v>
      </c>
    </row>
    <row r="8" spans="1:12" ht="16.5" customHeight="1" x14ac:dyDescent="0.2">
      <c r="A8" s="419" t="s">
        <v>82</v>
      </c>
      <c r="B8" s="414" t="s">
        <v>140</v>
      </c>
      <c r="C8" s="177" t="s">
        <v>102</v>
      </c>
      <c r="D8" s="173">
        <f t="shared" ref="D8:I8" si="0">D12+D11+D10</f>
        <v>859.43</v>
      </c>
      <c r="E8" s="173">
        <f t="shared" si="0"/>
        <v>918.29200000000003</v>
      </c>
      <c r="F8" s="173">
        <f t="shared" si="0"/>
        <v>493.06</v>
      </c>
      <c r="G8" s="173">
        <f t="shared" si="0"/>
        <v>418.49</v>
      </c>
      <c r="H8" s="173">
        <f t="shared" si="0"/>
        <v>415.49</v>
      </c>
      <c r="I8" s="173">
        <f t="shared" si="0"/>
        <v>415.49</v>
      </c>
      <c r="J8" s="173">
        <f>D8+E8+F8+G8+H8+I8</f>
        <v>3520.2519999999995</v>
      </c>
      <c r="K8" s="43"/>
    </row>
    <row r="9" spans="1:12" ht="16.5" customHeight="1" x14ac:dyDescent="0.2">
      <c r="A9" s="420"/>
      <c r="B9" s="415"/>
      <c r="C9" s="172" t="s">
        <v>103</v>
      </c>
      <c r="D9" s="167"/>
      <c r="E9" s="167"/>
      <c r="F9" s="167"/>
      <c r="G9" s="167"/>
      <c r="H9" s="167"/>
      <c r="I9" s="167"/>
      <c r="J9" s="167">
        <f t="shared" ref="J9:J27" si="1">D9+E9+F9+G9+H9</f>
        <v>0</v>
      </c>
    </row>
    <row r="10" spans="1:12" ht="16.5" customHeight="1" x14ac:dyDescent="0.2">
      <c r="A10" s="420"/>
      <c r="B10" s="415"/>
      <c r="C10" s="172" t="s">
        <v>104</v>
      </c>
      <c r="D10" s="167">
        <f t="shared" ref="D10:I10" si="2">D16+D21+D26</f>
        <v>180.5</v>
      </c>
      <c r="E10" s="167">
        <f t="shared" si="2"/>
        <v>518.77</v>
      </c>
      <c r="F10" s="167">
        <f t="shared" si="2"/>
        <v>0</v>
      </c>
      <c r="G10" s="167">
        <f t="shared" si="2"/>
        <v>0</v>
      </c>
      <c r="H10" s="167">
        <f t="shared" si="2"/>
        <v>0</v>
      </c>
      <c r="I10" s="167">
        <f t="shared" si="2"/>
        <v>0</v>
      </c>
      <c r="J10" s="167">
        <f t="shared" si="1"/>
        <v>699.27</v>
      </c>
      <c r="L10" s="44"/>
    </row>
    <row r="11" spans="1:12" ht="16.5" customHeight="1" x14ac:dyDescent="0.2">
      <c r="A11" s="420"/>
      <c r="B11" s="416"/>
      <c r="C11" s="169" t="s">
        <v>105</v>
      </c>
      <c r="D11" s="167"/>
      <c r="E11" s="167"/>
      <c r="F11" s="167"/>
      <c r="G11" s="167"/>
      <c r="H11" s="188"/>
      <c r="I11" s="188"/>
      <c r="J11" s="167">
        <f t="shared" si="1"/>
        <v>0</v>
      </c>
      <c r="L11" s="44"/>
    </row>
    <row r="12" spans="1:12" ht="16.5" customHeight="1" thickBot="1" x14ac:dyDescent="0.25">
      <c r="A12" s="421"/>
      <c r="B12" s="417"/>
      <c r="C12" s="117" t="s">
        <v>106</v>
      </c>
      <c r="D12" s="160">
        <f t="shared" ref="D12:I12" si="3">D18+D23+D28</f>
        <v>678.93</v>
      </c>
      <c r="E12" s="160">
        <f t="shared" si="3"/>
        <v>399.52200000000005</v>
      </c>
      <c r="F12" s="160">
        <f t="shared" si="3"/>
        <v>493.06</v>
      </c>
      <c r="G12" s="160">
        <f t="shared" si="3"/>
        <v>418.49</v>
      </c>
      <c r="H12" s="160">
        <f t="shared" si="3"/>
        <v>415.49</v>
      </c>
      <c r="I12" s="160">
        <f t="shared" si="3"/>
        <v>415.49</v>
      </c>
      <c r="J12" s="167">
        <f>D12+E12+F12+G12+H12+I12</f>
        <v>2820.982</v>
      </c>
      <c r="L12" s="44"/>
    </row>
    <row r="13" spans="1:12" ht="12.75" customHeight="1" x14ac:dyDescent="0.2">
      <c r="A13" s="419" t="s">
        <v>107</v>
      </c>
      <c r="B13" s="419" t="s">
        <v>30</v>
      </c>
      <c r="C13" s="116" t="s">
        <v>102</v>
      </c>
      <c r="D13" s="173">
        <f>'благ-во'!H10</f>
        <v>289.2</v>
      </c>
      <c r="E13" s="173">
        <f>'благ-во'!I10</f>
        <v>261.38</v>
      </c>
      <c r="F13" s="173">
        <f>'благ-во'!J10</f>
        <v>317.76</v>
      </c>
      <c r="G13" s="173">
        <f>'благ-во'!K10</f>
        <v>262.69</v>
      </c>
      <c r="H13" s="173">
        <f>'благ-во'!L10</f>
        <v>259.69</v>
      </c>
      <c r="I13" s="173">
        <f>'благ-во'!M10</f>
        <v>259.69</v>
      </c>
      <c r="J13" s="173">
        <f>D13+E13+F13+G13+H13+I13</f>
        <v>1650.41</v>
      </c>
      <c r="L13" s="44"/>
    </row>
    <row r="14" spans="1:12" ht="12.75" customHeight="1" x14ac:dyDescent="0.2">
      <c r="A14" s="420"/>
      <c r="B14" s="420"/>
      <c r="C14" s="171" t="s">
        <v>103</v>
      </c>
      <c r="D14" s="167"/>
      <c r="E14" s="167"/>
      <c r="F14" s="167"/>
      <c r="G14" s="167"/>
      <c r="H14" s="167"/>
      <c r="I14" s="167"/>
      <c r="J14" s="167">
        <f t="shared" si="1"/>
        <v>0</v>
      </c>
      <c r="L14" s="44"/>
    </row>
    <row r="15" spans="1:12" ht="12.75" customHeight="1" x14ac:dyDescent="0.2">
      <c r="A15" s="420"/>
      <c r="B15" s="420"/>
      <c r="C15" s="172" t="s">
        <v>104</v>
      </c>
      <c r="D15" s="167"/>
      <c r="E15" s="167"/>
      <c r="F15" s="167"/>
      <c r="G15" s="167"/>
      <c r="H15" s="167"/>
      <c r="I15" s="167"/>
      <c r="J15" s="167">
        <f t="shared" si="1"/>
        <v>0</v>
      </c>
    </row>
    <row r="16" spans="1:12" ht="12.75" customHeight="1" x14ac:dyDescent="0.2">
      <c r="A16" s="420"/>
      <c r="B16" s="420"/>
      <c r="C16" s="172" t="s">
        <v>108</v>
      </c>
      <c r="D16" s="167"/>
      <c r="E16" s="167"/>
      <c r="F16" s="167"/>
      <c r="G16" s="167"/>
      <c r="H16" s="167"/>
      <c r="I16" s="167"/>
      <c r="J16" s="167">
        <f t="shared" si="1"/>
        <v>0</v>
      </c>
    </row>
    <row r="17" spans="1:10" ht="12.75" customHeight="1" x14ac:dyDescent="0.2">
      <c r="A17" s="420"/>
      <c r="B17" s="420"/>
      <c r="C17" s="172" t="s">
        <v>105</v>
      </c>
      <c r="D17" s="167"/>
      <c r="E17" s="167"/>
      <c r="F17" s="167"/>
      <c r="G17" s="167"/>
      <c r="H17" s="167"/>
      <c r="I17" s="167"/>
      <c r="J17" s="167">
        <f t="shared" si="1"/>
        <v>0</v>
      </c>
    </row>
    <row r="18" spans="1:10" ht="12.75" customHeight="1" thickBot="1" x14ac:dyDescent="0.25">
      <c r="A18" s="421"/>
      <c r="B18" s="421"/>
      <c r="C18" s="117" t="s">
        <v>106</v>
      </c>
      <c r="D18" s="160">
        <f t="shared" ref="D18:I18" si="4">D13-D15-D16-D17</f>
        <v>289.2</v>
      </c>
      <c r="E18" s="160">
        <f t="shared" si="4"/>
        <v>261.38</v>
      </c>
      <c r="F18" s="160">
        <f t="shared" si="4"/>
        <v>317.76</v>
      </c>
      <c r="G18" s="160">
        <f t="shared" si="4"/>
        <v>262.69</v>
      </c>
      <c r="H18" s="160">
        <f t="shared" si="4"/>
        <v>259.69</v>
      </c>
      <c r="I18" s="160">
        <f t="shared" si="4"/>
        <v>259.69</v>
      </c>
      <c r="J18" s="167">
        <f>D18+E18+F18+G18+H18+I18</f>
        <v>1650.41</v>
      </c>
    </row>
    <row r="19" spans="1:10" ht="12.75" customHeight="1" x14ac:dyDescent="0.2">
      <c r="A19" s="419" t="s">
        <v>107</v>
      </c>
      <c r="B19" s="419" t="s">
        <v>109</v>
      </c>
      <c r="C19" s="161" t="s">
        <v>102</v>
      </c>
      <c r="D19" s="173">
        <f>'сод ул сети'!H10</f>
        <v>281.39</v>
      </c>
      <c r="E19" s="173">
        <f>'сод ул сети'!I10</f>
        <v>605.17200000000003</v>
      </c>
      <c r="F19" s="162">
        <f>'сод ул сети'!J10</f>
        <v>122.3</v>
      </c>
      <c r="G19" s="173">
        <f>'сод ул сети'!K10</f>
        <v>102.80000000000001</v>
      </c>
      <c r="H19" s="173">
        <f>'сод ул сети'!L10</f>
        <v>102.80000000000001</v>
      </c>
      <c r="I19" s="173">
        <f>'сод ул сети'!M10</f>
        <v>102.80000000000001</v>
      </c>
      <c r="J19" s="176">
        <f>D19+E19+F19+G19+H19+I19</f>
        <v>1317.2619999999999</v>
      </c>
    </row>
    <row r="20" spans="1:10" ht="12.75" customHeight="1" x14ac:dyDescent="0.2">
      <c r="A20" s="420"/>
      <c r="B20" s="420"/>
      <c r="C20" s="171" t="s">
        <v>103</v>
      </c>
      <c r="D20" s="174"/>
      <c r="E20" s="174"/>
      <c r="F20" s="167"/>
      <c r="G20" s="167"/>
      <c r="H20" s="167"/>
      <c r="I20" s="167"/>
      <c r="J20" s="167">
        <f t="shared" si="1"/>
        <v>0</v>
      </c>
    </row>
    <row r="21" spans="1:10" ht="12.75" customHeight="1" x14ac:dyDescent="0.2">
      <c r="A21" s="420"/>
      <c r="B21" s="420"/>
      <c r="C21" s="171" t="s">
        <v>104</v>
      </c>
      <c r="D21" s="166">
        <v>35.5</v>
      </c>
      <c r="E21" s="167">
        <v>518.77</v>
      </c>
      <c r="F21" s="167"/>
      <c r="G21" s="167"/>
      <c r="H21" s="167"/>
      <c r="I21" s="167"/>
      <c r="J21" s="167">
        <f t="shared" si="1"/>
        <v>554.27</v>
      </c>
    </row>
    <row r="22" spans="1:10" ht="12.75" customHeight="1" x14ac:dyDescent="0.2">
      <c r="A22" s="420"/>
      <c r="B22" s="420"/>
      <c r="C22" s="172" t="s">
        <v>105</v>
      </c>
      <c r="D22" s="167"/>
      <c r="E22" s="174"/>
      <c r="F22" s="167"/>
      <c r="G22" s="167"/>
      <c r="H22" s="167"/>
      <c r="I22" s="167"/>
      <c r="J22" s="167">
        <f t="shared" si="1"/>
        <v>0</v>
      </c>
    </row>
    <row r="23" spans="1:10" ht="12.75" customHeight="1" thickBot="1" x14ac:dyDescent="0.25">
      <c r="A23" s="421"/>
      <c r="B23" s="421"/>
      <c r="C23" s="117" t="s">
        <v>106</v>
      </c>
      <c r="D23" s="160">
        <f t="shared" ref="D23:I23" si="5">D19-D21</f>
        <v>245.89</v>
      </c>
      <c r="E23" s="175">
        <f t="shared" si="5"/>
        <v>86.402000000000044</v>
      </c>
      <c r="F23" s="160">
        <f t="shared" si="5"/>
        <v>122.3</v>
      </c>
      <c r="G23" s="160">
        <f t="shared" si="5"/>
        <v>102.80000000000001</v>
      </c>
      <c r="H23" s="160">
        <f t="shared" si="5"/>
        <v>102.80000000000001</v>
      </c>
      <c r="I23" s="160">
        <f t="shared" si="5"/>
        <v>102.80000000000001</v>
      </c>
      <c r="J23" s="175">
        <f>D23+E23+F23+G23+H23+I23</f>
        <v>762.99199999999996</v>
      </c>
    </row>
    <row r="24" spans="1:10" ht="12.75" customHeight="1" x14ac:dyDescent="0.2">
      <c r="A24" s="419" t="s">
        <v>107</v>
      </c>
      <c r="B24" s="419" t="s">
        <v>23</v>
      </c>
      <c r="C24" s="161" t="s">
        <v>102</v>
      </c>
      <c r="D24" s="162">
        <f>безопасность!H10</f>
        <v>288.84000000000003</v>
      </c>
      <c r="E24" s="162">
        <f>безопасность!I10</f>
        <v>51.739999999999995</v>
      </c>
      <c r="F24" s="162">
        <f>безопасность!J10</f>
        <v>53</v>
      </c>
      <c r="G24" s="162">
        <f>безопасность!K10</f>
        <v>53</v>
      </c>
      <c r="H24" s="163">
        <f>безопасность!L10</f>
        <v>53</v>
      </c>
      <c r="I24" s="163">
        <f>безопасность!M10</f>
        <v>53</v>
      </c>
      <c r="J24" s="163">
        <f>D24+E24+F24+G24+H24+I24</f>
        <v>552.58000000000004</v>
      </c>
    </row>
    <row r="25" spans="1:10" ht="12.75" customHeight="1" x14ac:dyDescent="0.2">
      <c r="A25" s="420"/>
      <c r="B25" s="422"/>
      <c r="C25" s="169" t="s">
        <v>103</v>
      </c>
      <c r="D25" s="166"/>
      <c r="E25" s="167"/>
      <c r="F25" s="166"/>
      <c r="G25" s="166"/>
      <c r="H25" s="189"/>
      <c r="I25" s="189"/>
      <c r="J25" s="170">
        <f t="shared" si="1"/>
        <v>0</v>
      </c>
    </row>
    <row r="26" spans="1:10" ht="12.75" customHeight="1" x14ac:dyDescent="0.2">
      <c r="A26" s="420"/>
      <c r="B26" s="422"/>
      <c r="C26" s="168" t="s">
        <v>104</v>
      </c>
      <c r="D26" s="167">
        <v>145</v>
      </c>
      <c r="E26" s="165"/>
      <c r="F26" s="167"/>
      <c r="G26" s="167"/>
      <c r="H26" s="188"/>
      <c r="I26" s="188"/>
      <c r="J26" s="170">
        <f t="shared" si="1"/>
        <v>145</v>
      </c>
    </row>
    <row r="27" spans="1:10" ht="12.75" customHeight="1" x14ac:dyDescent="0.2">
      <c r="A27" s="420"/>
      <c r="B27" s="420"/>
      <c r="C27" s="164" t="s">
        <v>105</v>
      </c>
      <c r="D27" s="165"/>
      <c r="E27" s="165"/>
      <c r="F27" s="165"/>
      <c r="G27" s="165"/>
      <c r="H27" s="165"/>
      <c r="I27" s="165"/>
      <c r="J27" s="170">
        <f t="shared" si="1"/>
        <v>0</v>
      </c>
    </row>
    <row r="28" spans="1:10" ht="12.75" customHeight="1" thickBot="1" x14ac:dyDescent="0.25">
      <c r="A28" s="421"/>
      <c r="B28" s="421"/>
      <c r="C28" s="117" t="s">
        <v>106</v>
      </c>
      <c r="D28" s="160">
        <f t="shared" ref="D28:I28" si="6">D24-D26</f>
        <v>143.84000000000003</v>
      </c>
      <c r="E28" s="160">
        <f t="shared" si="6"/>
        <v>51.739999999999995</v>
      </c>
      <c r="F28" s="160">
        <f t="shared" si="6"/>
        <v>53</v>
      </c>
      <c r="G28" s="160">
        <f t="shared" si="6"/>
        <v>53</v>
      </c>
      <c r="H28" s="175">
        <f t="shared" si="6"/>
        <v>53</v>
      </c>
      <c r="I28" s="175">
        <f t="shared" si="6"/>
        <v>53</v>
      </c>
      <c r="J28" s="190">
        <f>D28+E28+F28+G28+H28+I28</f>
        <v>407.58000000000004</v>
      </c>
    </row>
    <row r="29" spans="1:10" x14ac:dyDescent="0.2">
      <c r="A29" s="418"/>
      <c r="B29" s="418"/>
      <c r="C29" s="418"/>
      <c r="D29" s="45"/>
      <c r="E29" s="346"/>
      <c r="F29" s="346"/>
      <c r="G29" s="346"/>
      <c r="H29" s="346"/>
      <c r="I29" s="346"/>
      <c r="J29" s="346"/>
    </row>
  </sheetData>
  <mergeCells count="17">
    <mergeCell ref="C6:C7"/>
    <mergeCell ref="D6:J6"/>
    <mergeCell ref="C1:J1"/>
    <mergeCell ref="C2:J2"/>
    <mergeCell ref="B8:B12"/>
    <mergeCell ref="A29:C29"/>
    <mergeCell ref="E29:J29"/>
    <mergeCell ref="A19:A23"/>
    <mergeCell ref="B19:B23"/>
    <mergeCell ref="A24:A28"/>
    <mergeCell ref="B24:B28"/>
    <mergeCell ref="A13:A18"/>
    <mergeCell ref="B13:B18"/>
    <mergeCell ref="A8:A12"/>
    <mergeCell ref="A4:J4"/>
    <mergeCell ref="A6:A7"/>
    <mergeCell ref="B6:B7"/>
  </mergeCells>
  <phoneticPr fontId="10" type="noConversion"/>
  <pageMargins left="0.14000000000000001" right="0.14000000000000001" top="0.34" bottom="0.25" header="0.15" footer="0.15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1:P36"/>
  <sheetViews>
    <sheetView view="pageBreakPreview" topLeftCell="B1" zoomScale="90" zoomScaleNormal="100" zoomScaleSheetLayoutView="90" workbookViewId="0">
      <selection activeCell="I14" sqref="I14"/>
    </sheetView>
  </sheetViews>
  <sheetFormatPr defaultColWidth="8.85546875" defaultRowHeight="15.75" x14ac:dyDescent="0.2"/>
  <cols>
    <col min="1" max="1" width="7.7109375" style="5" customWidth="1"/>
    <col min="2" max="2" width="36" style="4" customWidth="1"/>
    <col min="3" max="3" width="10.28515625" style="4" customWidth="1"/>
    <col min="4" max="5" width="9.140625" style="4" customWidth="1"/>
    <col min="6" max="6" width="15.140625" style="4" customWidth="1"/>
    <col min="7" max="7" width="9.140625" style="4" customWidth="1"/>
    <col min="8" max="8" width="10.42578125" style="4" customWidth="1"/>
    <col min="9" max="9" width="11.42578125" style="4" customWidth="1"/>
    <col min="10" max="10" width="11.7109375" style="4" customWidth="1"/>
    <col min="11" max="13" width="10.140625" style="4" customWidth="1"/>
    <col min="14" max="14" width="15" style="4" customWidth="1"/>
    <col min="15" max="15" width="39.7109375" style="4" customWidth="1"/>
    <col min="16" max="16384" width="8.85546875" style="191"/>
  </cols>
  <sheetData>
    <row r="1" spans="1:15" ht="52.5" customHeight="1" x14ac:dyDescent="0.2">
      <c r="G1" s="470" t="s">
        <v>240</v>
      </c>
      <c r="H1" s="470"/>
      <c r="I1" s="470"/>
      <c r="J1" s="470"/>
      <c r="K1" s="470"/>
      <c r="L1" s="470"/>
      <c r="M1" s="470"/>
      <c r="N1" s="470"/>
      <c r="O1" s="470"/>
    </row>
    <row r="2" spans="1:15" ht="57" customHeight="1" x14ac:dyDescent="0.2">
      <c r="E2" s="477"/>
      <c r="F2" s="478"/>
      <c r="G2" s="470" t="s">
        <v>225</v>
      </c>
      <c r="H2" s="470"/>
      <c r="I2" s="470"/>
      <c r="J2" s="470"/>
      <c r="K2" s="470"/>
      <c r="L2" s="470"/>
      <c r="M2" s="470"/>
      <c r="N2" s="470"/>
      <c r="O2" s="470"/>
    </row>
    <row r="3" spans="1:15" ht="32.25" customHeight="1" x14ac:dyDescent="0.2">
      <c r="A3" s="479" t="s">
        <v>31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</row>
    <row r="4" spans="1:15" x14ac:dyDescent="0.2">
      <c r="E4" s="2"/>
      <c r="F4" s="1" t="s">
        <v>11</v>
      </c>
      <c r="G4" s="2"/>
    </row>
    <row r="5" spans="1:15" ht="15.75" customHeight="1" x14ac:dyDescent="0.2">
      <c r="A5" s="480" t="s">
        <v>12</v>
      </c>
      <c r="B5" s="469" t="s">
        <v>28</v>
      </c>
      <c r="C5" s="469" t="s">
        <v>0</v>
      </c>
      <c r="D5" s="469" t="s">
        <v>1</v>
      </c>
      <c r="E5" s="469"/>
      <c r="F5" s="469"/>
      <c r="G5" s="469"/>
      <c r="H5" s="469" t="s">
        <v>2</v>
      </c>
      <c r="I5" s="469"/>
      <c r="J5" s="469"/>
      <c r="K5" s="469"/>
      <c r="L5" s="469"/>
      <c r="M5" s="469"/>
      <c r="N5" s="469"/>
      <c r="O5" s="469" t="s">
        <v>3</v>
      </c>
    </row>
    <row r="6" spans="1:15" ht="31.5" x14ac:dyDescent="0.2">
      <c r="A6" s="480"/>
      <c r="B6" s="469"/>
      <c r="C6" s="469"/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288" t="s">
        <v>10</v>
      </c>
      <c r="K6" s="3" t="s">
        <v>50</v>
      </c>
      <c r="L6" s="3" t="s">
        <v>131</v>
      </c>
      <c r="M6" s="288" t="s">
        <v>229</v>
      </c>
      <c r="N6" s="288" t="s">
        <v>230</v>
      </c>
      <c r="O6" s="469"/>
    </row>
    <row r="7" spans="1:15" ht="18" customHeight="1" x14ac:dyDescent="0.2">
      <c r="A7" s="439" t="s">
        <v>121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9"/>
    </row>
    <row r="8" spans="1:15" ht="36" customHeight="1" x14ac:dyDescent="0.2">
      <c r="A8" s="439" t="s">
        <v>120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9"/>
      <c r="O8" s="7"/>
    </row>
    <row r="9" spans="1:15" ht="35.25" customHeight="1" x14ac:dyDescent="0.2">
      <c r="A9" s="439" t="s">
        <v>29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1"/>
      <c r="O9" s="7"/>
    </row>
    <row r="10" spans="1:15" ht="21" customHeight="1" x14ac:dyDescent="0.2">
      <c r="A10" s="458"/>
      <c r="B10" s="459"/>
      <c r="C10" s="459"/>
      <c r="D10" s="459"/>
      <c r="E10" s="459"/>
      <c r="F10" s="459"/>
      <c r="G10" s="460"/>
      <c r="H10" s="14">
        <f>H12+H17+H21+H29+H33</f>
        <v>289.2</v>
      </c>
      <c r="I10" s="14">
        <f>I12+I17+I21+I29+I33</f>
        <v>261.38</v>
      </c>
      <c r="J10" s="14">
        <f>J12+J17+J21+J29+J33+J34</f>
        <v>317.76</v>
      </c>
      <c r="K10" s="14">
        <f>K12+K17+K21+K29+K33</f>
        <v>262.69</v>
      </c>
      <c r="L10" s="14">
        <f>L12+L17+L21+L29+L33</f>
        <v>259.69</v>
      </c>
      <c r="M10" s="14">
        <f t="shared" ref="M10" si="0">M12+M17+M21+M29+M33</f>
        <v>259.69</v>
      </c>
      <c r="N10" s="14">
        <f>N12+N17+N21+N29+N33+N35+N34</f>
        <v>1650.4099999999999</v>
      </c>
      <c r="O10" s="10"/>
    </row>
    <row r="11" spans="1:15" s="192" customFormat="1" x14ac:dyDescent="0.2">
      <c r="A11" s="463" t="s">
        <v>14</v>
      </c>
      <c r="B11" s="464"/>
      <c r="C11" s="459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5"/>
    </row>
    <row r="12" spans="1:15" s="192" customFormat="1" ht="19.5" customHeight="1" x14ac:dyDescent="0.2">
      <c r="A12" s="450"/>
      <c r="B12" s="301" t="s">
        <v>16</v>
      </c>
      <c r="C12" s="461" t="s">
        <v>32</v>
      </c>
      <c r="D12" s="450" t="s">
        <v>39</v>
      </c>
      <c r="E12" s="450" t="s">
        <v>13</v>
      </c>
      <c r="F12" s="277"/>
      <c r="G12" s="453">
        <v>244</v>
      </c>
      <c r="H12" s="63">
        <f t="shared" ref="H12:L12" si="1">H13+H14+H15+H16</f>
        <v>209.2</v>
      </c>
      <c r="I12" s="63">
        <f t="shared" si="1"/>
        <v>206.62</v>
      </c>
      <c r="J12" s="63">
        <f t="shared" si="1"/>
        <v>238.96</v>
      </c>
      <c r="K12" s="63">
        <f t="shared" si="1"/>
        <v>254.69</v>
      </c>
      <c r="L12" s="63">
        <f t="shared" si="1"/>
        <v>254.69</v>
      </c>
      <c r="M12" s="63">
        <f t="shared" ref="M12" si="2">M13+M14+M15+M16</f>
        <v>254.69</v>
      </c>
      <c r="N12" s="63">
        <f>N13+N14+N15+N16</f>
        <v>1418.85</v>
      </c>
      <c r="O12" s="73"/>
    </row>
    <row r="13" spans="1:15" ht="19.5" customHeight="1" x14ac:dyDescent="0.2">
      <c r="A13" s="451"/>
      <c r="B13" s="474" t="s">
        <v>15</v>
      </c>
      <c r="C13" s="462"/>
      <c r="D13" s="451"/>
      <c r="E13" s="451"/>
      <c r="F13" s="278" t="s">
        <v>209</v>
      </c>
      <c r="G13" s="454"/>
      <c r="H13" s="71">
        <v>169.2</v>
      </c>
      <c r="I13" s="71">
        <v>188.53</v>
      </c>
      <c r="J13" s="71"/>
      <c r="K13" s="71"/>
      <c r="L13" s="71"/>
      <c r="M13" s="71"/>
      <c r="N13" s="71">
        <f>J13+I13+H13+K13+L13</f>
        <v>357.73</v>
      </c>
      <c r="O13" s="428" t="s">
        <v>236</v>
      </c>
    </row>
    <row r="14" spans="1:15" ht="19.5" customHeight="1" x14ac:dyDescent="0.2">
      <c r="A14" s="451"/>
      <c r="B14" s="475"/>
      <c r="C14" s="462"/>
      <c r="D14" s="451"/>
      <c r="E14" s="451"/>
      <c r="F14" s="278" t="s">
        <v>201</v>
      </c>
      <c r="G14" s="454"/>
      <c r="H14" s="71"/>
      <c r="I14" s="71"/>
      <c r="J14" s="71">
        <v>208.96</v>
      </c>
      <c r="K14" s="71">
        <v>224.69</v>
      </c>
      <c r="L14" s="71">
        <v>224.69</v>
      </c>
      <c r="M14" s="71">
        <v>224.69</v>
      </c>
      <c r="N14" s="71">
        <f>J14+I14+H14+K14+L14+M14</f>
        <v>883.03</v>
      </c>
      <c r="O14" s="428"/>
    </row>
    <row r="15" spans="1:15" ht="19.5" customHeight="1" x14ac:dyDescent="0.2">
      <c r="A15" s="451"/>
      <c r="B15" s="474" t="s">
        <v>57</v>
      </c>
      <c r="C15" s="462"/>
      <c r="D15" s="451"/>
      <c r="E15" s="451"/>
      <c r="F15" s="278" t="s">
        <v>209</v>
      </c>
      <c r="G15" s="454"/>
      <c r="H15" s="71">
        <v>40</v>
      </c>
      <c r="I15" s="71">
        <v>18.09</v>
      </c>
      <c r="J15" s="71"/>
      <c r="K15" s="71"/>
      <c r="L15" s="71"/>
      <c r="M15" s="71"/>
      <c r="N15" s="71">
        <f>J15+I15+H15+K15+L15</f>
        <v>58.09</v>
      </c>
      <c r="O15" s="428"/>
    </row>
    <row r="16" spans="1:15" ht="19.5" customHeight="1" x14ac:dyDescent="0.2">
      <c r="A16" s="452"/>
      <c r="B16" s="476"/>
      <c r="C16" s="462"/>
      <c r="D16" s="452"/>
      <c r="E16" s="452"/>
      <c r="F16" s="278" t="s">
        <v>201</v>
      </c>
      <c r="G16" s="455"/>
      <c r="H16" s="74"/>
      <c r="I16" s="74"/>
      <c r="J16" s="74">
        <v>30</v>
      </c>
      <c r="K16" s="74">
        <v>30</v>
      </c>
      <c r="L16" s="74">
        <v>30</v>
      </c>
      <c r="M16" s="74">
        <v>30</v>
      </c>
      <c r="N16" s="71">
        <f>J16+I16+H16+K16+L16+M16</f>
        <v>120</v>
      </c>
      <c r="O16" s="429"/>
    </row>
    <row r="17" spans="1:15" s="192" customFormat="1" ht="27" customHeight="1" x14ac:dyDescent="0.2">
      <c r="A17" s="442"/>
      <c r="B17" s="307" t="s">
        <v>36</v>
      </c>
      <c r="C17" s="462"/>
      <c r="D17" s="442" t="s">
        <v>39</v>
      </c>
      <c r="E17" s="442" t="s">
        <v>13</v>
      </c>
      <c r="F17" s="279"/>
      <c r="G17" s="445">
        <v>244</v>
      </c>
      <c r="H17" s="63"/>
      <c r="I17" s="63">
        <f t="shared" ref="I17:N17" si="3">I18+I19+I20</f>
        <v>17</v>
      </c>
      <c r="J17" s="63">
        <f t="shared" si="3"/>
        <v>2.2999999999999998</v>
      </c>
      <c r="K17" s="63">
        <f t="shared" si="3"/>
        <v>2</v>
      </c>
      <c r="L17" s="63">
        <f t="shared" si="3"/>
        <v>2</v>
      </c>
      <c r="M17" s="63">
        <f t="shared" si="3"/>
        <v>2</v>
      </c>
      <c r="N17" s="63">
        <f t="shared" si="3"/>
        <v>25.3</v>
      </c>
      <c r="O17" s="186"/>
    </row>
    <row r="18" spans="1:15" s="192" customFormat="1" ht="16.5" customHeight="1" x14ac:dyDescent="0.2">
      <c r="A18" s="443"/>
      <c r="B18" s="456" t="s">
        <v>133</v>
      </c>
      <c r="C18" s="462"/>
      <c r="D18" s="443"/>
      <c r="E18" s="443"/>
      <c r="F18" s="280" t="s">
        <v>201</v>
      </c>
      <c r="G18" s="446"/>
      <c r="H18" s="332"/>
      <c r="I18" s="332"/>
      <c r="J18" s="332">
        <v>2.2999999999999998</v>
      </c>
      <c r="K18" s="332">
        <v>2</v>
      </c>
      <c r="L18" s="332">
        <v>2</v>
      </c>
      <c r="M18" s="332">
        <v>2</v>
      </c>
      <c r="N18" s="332">
        <f>H18+I18+J18+K18+L18+M18</f>
        <v>8.3000000000000007</v>
      </c>
      <c r="O18" s="186"/>
    </row>
    <row r="19" spans="1:15" s="193" customFormat="1" ht="16.5" customHeight="1" x14ac:dyDescent="0.2">
      <c r="A19" s="443"/>
      <c r="B19" s="457"/>
      <c r="C19" s="462"/>
      <c r="D19" s="443"/>
      <c r="E19" s="443"/>
      <c r="F19" s="280" t="s">
        <v>209</v>
      </c>
      <c r="G19" s="446"/>
      <c r="H19" s="333"/>
      <c r="I19" s="333">
        <v>7</v>
      </c>
      <c r="J19" s="333"/>
      <c r="K19" s="333"/>
      <c r="L19" s="333"/>
      <c r="M19" s="333"/>
      <c r="N19" s="333">
        <f>H19+I19+J19+K19+L19</f>
        <v>7</v>
      </c>
      <c r="O19" s="187"/>
    </row>
    <row r="20" spans="1:15" s="193" customFormat="1" ht="21" customHeight="1" x14ac:dyDescent="0.2">
      <c r="A20" s="444"/>
      <c r="B20" s="302" t="s">
        <v>63</v>
      </c>
      <c r="C20" s="462"/>
      <c r="D20" s="444"/>
      <c r="E20" s="444"/>
      <c r="F20" s="281" t="s">
        <v>209</v>
      </c>
      <c r="G20" s="447"/>
      <c r="H20" s="333"/>
      <c r="I20" s="333">
        <v>10</v>
      </c>
      <c r="J20" s="333"/>
      <c r="K20" s="333"/>
      <c r="L20" s="333"/>
      <c r="M20" s="333"/>
      <c r="N20" s="333">
        <f>H20+I20+J20+K20+L20</f>
        <v>10</v>
      </c>
      <c r="O20" s="436" t="s">
        <v>37</v>
      </c>
    </row>
    <row r="21" spans="1:15" s="195" customFormat="1" ht="32.25" customHeight="1" x14ac:dyDescent="0.25">
      <c r="A21" s="471"/>
      <c r="B21" s="303" t="s">
        <v>42</v>
      </c>
      <c r="C21" s="462"/>
      <c r="D21" s="466" t="s">
        <v>39</v>
      </c>
      <c r="E21" s="466" t="s">
        <v>49</v>
      </c>
      <c r="F21" s="433" t="s">
        <v>209</v>
      </c>
      <c r="G21" s="481">
        <v>244</v>
      </c>
      <c r="H21" s="75">
        <f t="shared" ref="H21:N21" si="4">H22+H23+H24+H25+H27+H28+H26</f>
        <v>70</v>
      </c>
      <c r="I21" s="194">
        <f t="shared" si="4"/>
        <v>37.76</v>
      </c>
      <c r="J21" s="75">
        <f t="shared" si="4"/>
        <v>0</v>
      </c>
      <c r="K21" s="75">
        <f t="shared" si="4"/>
        <v>0</v>
      </c>
      <c r="L21" s="75">
        <f t="shared" si="4"/>
        <v>0</v>
      </c>
      <c r="M21" s="75">
        <f t="shared" ref="M21" si="5">M22+M23+M24+M25+M27+M28+M26</f>
        <v>0</v>
      </c>
      <c r="N21" s="75">
        <f t="shared" si="4"/>
        <v>107.75999999999999</v>
      </c>
      <c r="O21" s="428"/>
    </row>
    <row r="22" spans="1:15" ht="16.5" customHeight="1" x14ac:dyDescent="0.2">
      <c r="A22" s="472"/>
      <c r="B22" s="304" t="s">
        <v>43</v>
      </c>
      <c r="C22" s="462"/>
      <c r="D22" s="467"/>
      <c r="E22" s="467"/>
      <c r="F22" s="434"/>
      <c r="G22" s="482"/>
      <c r="H22" s="72">
        <v>25</v>
      </c>
      <c r="I22" s="196"/>
      <c r="J22" s="72"/>
      <c r="K22" s="72"/>
      <c r="L22" s="72"/>
      <c r="M22" s="72"/>
      <c r="N22" s="72">
        <f t="shared" ref="N22:N28" si="6">H22+I22+J22+K22+L22</f>
        <v>25</v>
      </c>
      <c r="O22" s="428"/>
    </row>
    <row r="23" spans="1:15" ht="21" hidden="1" customHeight="1" x14ac:dyDescent="0.2">
      <c r="A23" s="472"/>
      <c r="B23" s="304" t="s">
        <v>44</v>
      </c>
      <c r="C23" s="462"/>
      <c r="D23" s="467"/>
      <c r="E23" s="467"/>
      <c r="F23" s="434"/>
      <c r="G23" s="482"/>
      <c r="H23" s="72"/>
      <c r="I23" s="196"/>
      <c r="J23" s="72"/>
      <c r="K23" s="72"/>
      <c r="L23" s="72"/>
      <c r="M23" s="72"/>
      <c r="N23" s="72">
        <f t="shared" si="6"/>
        <v>0</v>
      </c>
      <c r="O23" s="428"/>
    </row>
    <row r="24" spans="1:15" ht="21" hidden="1" customHeight="1" x14ac:dyDescent="0.2">
      <c r="A24" s="472"/>
      <c r="B24" s="304" t="s">
        <v>45</v>
      </c>
      <c r="C24" s="462"/>
      <c r="D24" s="467"/>
      <c r="E24" s="467"/>
      <c r="F24" s="434"/>
      <c r="G24" s="482"/>
      <c r="H24" s="72"/>
      <c r="I24" s="196"/>
      <c r="J24" s="72"/>
      <c r="K24" s="72"/>
      <c r="L24" s="72"/>
      <c r="M24" s="72"/>
      <c r="N24" s="72">
        <f t="shared" si="6"/>
        <v>0</v>
      </c>
      <c r="O24" s="428"/>
    </row>
    <row r="25" spans="1:15" ht="21" customHeight="1" x14ac:dyDescent="0.2">
      <c r="A25" s="472"/>
      <c r="B25" s="304" t="s">
        <v>46</v>
      </c>
      <c r="C25" s="462"/>
      <c r="D25" s="467"/>
      <c r="E25" s="467"/>
      <c r="F25" s="434"/>
      <c r="G25" s="482"/>
      <c r="H25" s="72"/>
      <c r="I25" s="196">
        <v>37.76</v>
      </c>
      <c r="J25" s="72"/>
      <c r="K25" s="72"/>
      <c r="L25" s="72"/>
      <c r="M25" s="72"/>
      <c r="N25" s="72">
        <f t="shared" si="6"/>
        <v>37.76</v>
      </c>
      <c r="O25" s="428"/>
    </row>
    <row r="26" spans="1:15" ht="21" hidden="1" customHeight="1" x14ac:dyDescent="0.2">
      <c r="A26" s="472"/>
      <c r="B26" s="304" t="s">
        <v>52</v>
      </c>
      <c r="C26" s="462"/>
      <c r="D26" s="467"/>
      <c r="E26" s="467"/>
      <c r="F26" s="434"/>
      <c r="G26" s="482"/>
      <c r="H26" s="72"/>
      <c r="I26" s="72"/>
      <c r="J26" s="72"/>
      <c r="K26" s="72"/>
      <c r="L26" s="72"/>
      <c r="M26" s="72"/>
      <c r="N26" s="72">
        <f t="shared" si="6"/>
        <v>0</v>
      </c>
      <c r="O26" s="428"/>
    </row>
    <row r="27" spans="1:15" ht="21" customHeight="1" x14ac:dyDescent="0.2">
      <c r="A27" s="472"/>
      <c r="B27" s="304" t="s">
        <v>48</v>
      </c>
      <c r="C27" s="462"/>
      <c r="D27" s="467"/>
      <c r="E27" s="467"/>
      <c r="F27" s="434"/>
      <c r="G27" s="482"/>
      <c r="H27" s="72">
        <v>45</v>
      </c>
      <c r="I27" s="72"/>
      <c r="J27" s="72"/>
      <c r="K27" s="72"/>
      <c r="L27" s="72"/>
      <c r="M27" s="72"/>
      <c r="N27" s="72">
        <f t="shared" si="6"/>
        <v>45</v>
      </c>
      <c r="O27" s="428"/>
    </row>
    <row r="28" spans="1:15" ht="21" customHeight="1" x14ac:dyDescent="0.2">
      <c r="A28" s="473"/>
      <c r="B28" s="305" t="s">
        <v>47</v>
      </c>
      <c r="C28" s="462"/>
      <c r="D28" s="468"/>
      <c r="E28" s="468"/>
      <c r="F28" s="435"/>
      <c r="G28" s="483"/>
      <c r="H28" s="76"/>
      <c r="I28" s="76"/>
      <c r="J28" s="76"/>
      <c r="K28" s="76"/>
      <c r="L28" s="76"/>
      <c r="M28" s="76"/>
      <c r="N28" s="72">
        <f t="shared" si="6"/>
        <v>0</v>
      </c>
      <c r="O28" s="429"/>
    </row>
    <row r="29" spans="1:15" s="192" customFormat="1" ht="30" customHeight="1" x14ac:dyDescent="0.2">
      <c r="A29" s="442"/>
      <c r="B29" s="306" t="s">
        <v>64</v>
      </c>
      <c r="C29" s="462"/>
      <c r="D29" s="55" t="s">
        <v>39</v>
      </c>
      <c r="E29" s="55" t="s">
        <v>13</v>
      </c>
      <c r="F29" s="77"/>
      <c r="G29" s="78">
        <v>244</v>
      </c>
      <c r="H29" s="79">
        <v>10</v>
      </c>
      <c r="I29" s="79">
        <f>I31</f>
        <v>0</v>
      </c>
      <c r="J29" s="79">
        <f>J31</f>
        <v>6</v>
      </c>
      <c r="K29" s="79">
        <f>K31</f>
        <v>6</v>
      </c>
      <c r="L29" s="79">
        <f>L31</f>
        <v>3</v>
      </c>
      <c r="M29" s="79">
        <f>M31</f>
        <v>3</v>
      </c>
      <c r="N29" s="79">
        <f>J29+I29+H29+K29+L29+M29</f>
        <v>28</v>
      </c>
      <c r="O29" s="430" t="s">
        <v>38</v>
      </c>
    </row>
    <row r="30" spans="1:15" s="192" customFormat="1" ht="15" customHeight="1" x14ac:dyDescent="0.2">
      <c r="A30" s="443"/>
      <c r="B30" s="302" t="s">
        <v>63</v>
      </c>
      <c r="C30" s="462"/>
      <c r="D30" s="81" t="s">
        <v>39</v>
      </c>
      <c r="E30" s="81" t="s">
        <v>13</v>
      </c>
      <c r="F30" s="81" t="s">
        <v>209</v>
      </c>
      <c r="G30" s="80">
        <v>244</v>
      </c>
      <c r="H30" s="82">
        <v>10</v>
      </c>
      <c r="I30" s="82"/>
      <c r="J30" s="82"/>
      <c r="K30" s="82"/>
      <c r="L30" s="82"/>
      <c r="M30" s="82"/>
      <c r="N30" s="82">
        <f>J30+I30+H30+K30+L30</f>
        <v>10</v>
      </c>
      <c r="O30" s="431"/>
    </row>
    <row r="31" spans="1:15" s="192" customFormat="1" ht="15" customHeight="1" x14ac:dyDescent="0.2">
      <c r="A31" s="443"/>
      <c r="B31" s="302" t="s">
        <v>132</v>
      </c>
      <c r="C31" s="462"/>
      <c r="D31" s="292" t="s">
        <v>39</v>
      </c>
      <c r="E31" s="292" t="s">
        <v>13</v>
      </c>
      <c r="F31" s="292" t="s">
        <v>201</v>
      </c>
      <c r="G31" s="293">
        <v>244</v>
      </c>
      <c r="H31" s="294"/>
      <c r="I31" s="294"/>
      <c r="J31" s="294">
        <v>6</v>
      </c>
      <c r="K31" s="294">
        <v>6</v>
      </c>
      <c r="L31" s="294">
        <v>3</v>
      </c>
      <c r="M31" s="294">
        <v>3</v>
      </c>
      <c r="N31" s="294">
        <f>J31+I31+H31+K31+L31+M31</f>
        <v>18</v>
      </c>
      <c r="O31" s="432"/>
    </row>
    <row r="32" spans="1:15" s="192" customFormat="1" ht="20.25" customHeight="1" x14ac:dyDescent="0.2">
      <c r="A32" s="308"/>
      <c r="B32" s="437" t="s">
        <v>51</v>
      </c>
      <c r="C32" s="462"/>
      <c r="D32" s="291" t="s">
        <v>39</v>
      </c>
      <c r="E32" s="291" t="s">
        <v>13</v>
      </c>
      <c r="F32" s="297" t="s">
        <v>210</v>
      </c>
      <c r="G32" s="298">
        <v>244</v>
      </c>
      <c r="H32" s="299">
        <v>52.18</v>
      </c>
      <c r="I32" s="299">
        <v>50.26</v>
      </c>
      <c r="J32" s="299"/>
      <c r="K32" s="299"/>
      <c r="L32" s="299"/>
      <c r="M32" s="299"/>
      <c r="N32" s="299">
        <f>J32+I32+H32+K32+L32+M32</f>
        <v>102.44</v>
      </c>
      <c r="O32" s="83" t="s">
        <v>53</v>
      </c>
    </row>
    <row r="33" spans="1:16" s="192" customFormat="1" ht="20.25" customHeight="1" x14ac:dyDescent="0.2">
      <c r="A33" s="308"/>
      <c r="B33" s="438"/>
      <c r="C33" s="462"/>
      <c r="D33" s="289" t="s">
        <v>39</v>
      </c>
      <c r="E33" s="289" t="s">
        <v>13</v>
      </c>
      <c r="F33" s="297" t="s">
        <v>237</v>
      </c>
      <c r="G33" s="298">
        <v>244</v>
      </c>
      <c r="H33" s="299"/>
      <c r="I33" s="299"/>
      <c r="J33" s="299">
        <v>50.5</v>
      </c>
      <c r="K33" s="299"/>
      <c r="L33" s="299"/>
      <c r="M33" s="299"/>
      <c r="N33" s="299">
        <f>J33+I33+H33+K33+L33+M33</f>
        <v>50.5</v>
      </c>
      <c r="O33" s="83" t="s">
        <v>53</v>
      </c>
    </row>
    <row r="34" spans="1:16" s="12" customFormat="1" ht="35.25" customHeight="1" x14ac:dyDescent="0.2">
      <c r="A34" s="309"/>
      <c r="B34" s="310" t="s">
        <v>134</v>
      </c>
      <c r="C34" s="462"/>
      <c r="D34" s="290" t="s">
        <v>39</v>
      </c>
      <c r="E34" s="290" t="s">
        <v>13</v>
      </c>
      <c r="F34" s="290" t="s">
        <v>221</v>
      </c>
      <c r="G34" s="320">
        <v>244</v>
      </c>
      <c r="H34" s="321"/>
      <c r="I34" s="295"/>
      <c r="J34" s="296">
        <v>20</v>
      </c>
      <c r="K34" s="295"/>
      <c r="L34" s="295"/>
      <c r="M34" s="295"/>
      <c r="N34" s="300">
        <f>J34+I34+H34+K34</f>
        <v>20</v>
      </c>
      <c r="O34" s="319" t="s">
        <v>136</v>
      </c>
    </row>
    <row r="35" spans="1:16" s="192" customFormat="1" ht="18.600000000000001" customHeight="1" x14ac:dyDescent="0.2">
      <c r="A35" s="311"/>
      <c r="B35" s="312"/>
      <c r="C35" s="15"/>
      <c r="D35" s="313"/>
      <c r="E35" s="313"/>
      <c r="F35" s="318"/>
      <c r="G35" s="317"/>
      <c r="H35" s="316"/>
      <c r="I35" s="316"/>
      <c r="J35" s="316"/>
      <c r="K35" s="316"/>
      <c r="L35" s="316"/>
      <c r="M35" s="316"/>
      <c r="N35" s="316"/>
      <c r="O35" s="315"/>
      <c r="P35" s="314"/>
    </row>
    <row r="36" spans="1:16" x14ac:dyDescent="0.2">
      <c r="A36" s="36"/>
      <c r="D36" s="15"/>
    </row>
  </sheetData>
  <mergeCells count="37">
    <mergeCell ref="H5:N5"/>
    <mergeCell ref="G1:O1"/>
    <mergeCell ref="O5:O6"/>
    <mergeCell ref="A21:A28"/>
    <mergeCell ref="A17:A20"/>
    <mergeCell ref="A7:O7"/>
    <mergeCell ref="B13:B14"/>
    <mergeCell ref="B15:B16"/>
    <mergeCell ref="E2:F2"/>
    <mergeCell ref="A3:O3"/>
    <mergeCell ref="A5:A6"/>
    <mergeCell ref="B5:B6"/>
    <mergeCell ref="C5:C6"/>
    <mergeCell ref="D5:G5"/>
    <mergeCell ref="G2:O2"/>
    <mergeCell ref="G21:G28"/>
    <mergeCell ref="A9:N9"/>
    <mergeCell ref="D17:D20"/>
    <mergeCell ref="E17:E20"/>
    <mergeCell ref="G17:G20"/>
    <mergeCell ref="A8:N8"/>
    <mergeCell ref="E12:E16"/>
    <mergeCell ref="G12:G16"/>
    <mergeCell ref="B18:B19"/>
    <mergeCell ref="A10:G10"/>
    <mergeCell ref="C12:C34"/>
    <mergeCell ref="A29:A31"/>
    <mergeCell ref="A11:O11"/>
    <mergeCell ref="A12:A16"/>
    <mergeCell ref="D12:D16"/>
    <mergeCell ref="E21:E28"/>
    <mergeCell ref="D21:D28"/>
    <mergeCell ref="O13:O16"/>
    <mergeCell ref="O29:O31"/>
    <mergeCell ref="F21:F28"/>
    <mergeCell ref="O20:O28"/>
    <mergeCell ref="B32:B33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MK59"/>
  <sheetViews>
    <sheetView view="pageBreakPreview" zoomScale="90" zoomScaleNormal="100" zoomScaleSheetLayoutView="90" workbookViewId="0">
      <selection activeCell="E1" sqref="E1:O1"/>
    </sheetView>
  </sheetViews>
  <sheetFormatPr defaultColWidth="8.85546875" defaultRowHeight="15.75" x14ac:dyDescent="0.2"/>
  <cols>
    <col min="1" max="1" width="7.7109375" style="5" customWidth="1"/>
    <col min="2" max="2" width="57.28515625" style="4" customWidth="1"/>
    <col min="3" max="3" width="9.85546875" style="4" customWidth="1"/>
    <col min="4" max="5" width="9.140625" style="4" customWidth="1"/>
    <col min="6" max="6" width="13.28515625" style="4" customWidth="1"/>
    <col min="7" max="7" width="9.140625" style="4" customWidth="1"/>
    <col min="8" max="14" width="9.7109375" style="4" customWidth="1"/>
    <col min="15" max="15" width="9.85546875" style="4" customWidth="1"/>
    <col min="16" max="16384" width="8.85546875" style="191"/>
  </cols>
  <sheetData>
    <row r="1" spans="1:15" ht="52.5" customHeight="1" x14ac:dyDescent="0.2">
      <c r="E1" s="345" t="s">
        <v>239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1:15" ht="60.75" customHeight="1" x14ac:dyDescent="0.2">
      <c r="E2" s="345" t="s">
        <v>227</v>
      </c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spans="1:15" ht="32.25" customHeight="1" x14ac:dyDescent="0.2">
      <c r="A3" s="479" t="s">
        <v>24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</row>
    <row r="4" spans="1:15" ht="12" customHeight="1" x14ac:dyDescent="0.2">
      <c r="E4" s="2"/>
      <c r="F4" s="1" t="s">
        <v>11</v>
      </c>
      <c r="G4" s="2"/>
    </row>
    <row r="5" spans="1:15" ht="21.75" customHeight="1" x14ac:dyDescent="0.2">
      <c r="A5" s="528" t="s">
        <v>12</v>
      </c>
      <c r="B5" s="486"/>
      <c r="C5" s="533" t="s">
        <v>0</v>
      </c>
      <c r="D5" s="486" t="s">
        <v>1</v>
      </c>
      <c r="E5" s="486"/>
      <c r="F5" s="486"/>
      <c r="G5" s="486"/>
      <c r="H5" s="486" t="s">
        <v>2</v>
      </c>
      <c r="I5" s="486"/>
      <c r="J5" s="486"/>
      <c r="K5" s="486"/>
      <c r="L5" s="486"/>
      <c r="M5" s="486"/>
      <c r="N5" s="486"/>
      <c r="O5" s="531" t="s">
        <v>3</v>
      </c>
    </row>
    <row r="6" spans="1:15" ht="70.5" customHeight="1" x14ac:dyDescent="0.2">
      <c r="A6" s="529"/>
      <c r="B6" s="530"/>
      <c r="C6" s="534"/>
      <c r="D6" s="181" t="s">
        <v>4</v>
      </c>
      <c r="E6" s="181" t="s">
        <v>5</v>
      </c>
      <c r="F6" s="181" t="s">
        <v>6</v>
      </c>
      <c r="G6" s="181" t="s">
        <v>7</v>
      </c>
      <c r="H6" s="181" t="s">
        <v>8</v>
      </c>
      <c r="I6" s="181" t="s">
        <v>9</v>
      </c>
      <c r="J6" s="181" t="s">
        <v>10</v>
      </c>
      <c r="K6" s="181" t="s">
        <v>50</v>
      </c>
      <c r="L6" s="181" t="s">
        <v>131</v>
      </c>
      <c r="M6" s="181" t="s">
        <v>229</v>
      </c>
      <c r="N6" s="181" t="s">
        <v>230</v>
      </c>
      <c r="O6" s="532"/>
    </row>
    <row r="7" spans="1:15" ht="21" customHeight="1" x14ac:dyDescent="0.2">
      <c r="A7" s="500" t="s">
        <v>125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2"/>
    </row>
    <row r="8" spans="1:15" ht="33.75" customHeight="1" x14ac:dyDescent="0.2">
      <c r="A8" s="503" t="s">
        <v>126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5"/>
      <c r="O8" s="50"/>
    </row>
    <row r="9" spans="1:15" ht="30.75" customHeight="1" x14ac:dyDescent="0.2">
      <c r="A9" s="506" t="s">
        <v>127</v>
      </c>
      <c r="B9" s="507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8"/>
      <c r="O9" s="52"/>
    </row>
    <row r="10" spans="1:15" s="192" customFormat="1" ht="21" customHeight="1" x14ac:dyDescent="0.2">
      <c r="A10" s="525"/>
      <c r="B10" s="526"/>
      <c r="C10" s="526"/>
      <c r="D10" s="526"/>
      <c r="E10" s="526"/>
      <c r="F10" s="526"/>
      <c r="G10" s="527"/>
      <c r="H10" s="53">
        <f>H12+H16+H18+H20+H24+H25+H22+H23+H24+H15+H17+H19+H21</f>
        <v>281.39</v>
      </c>
      <c r="I10" s="53">
        <f t="shared" ref="I10:L10" si="0">I12+I16+I18+I20+I24+I25+I22+I23+I24+I15+I17+I19+I21</f>
        <v>605.17200000000003</v>
      </c>
      <c r="J10" s="53">
        <f t="shared" si="0"/>
        <v>122.3</v>
      </c>
      <c r="K10" s="53">
        <f t="shared" si="0"/>
        <v>102.80000000000001</v>
      </c>
      <c r="L10" s="53">
        <f t="shared" si="0"/>
        <v>102.80000000000001</v>
      </c>
      <c r="M10" s="53">
        <f t="shared" ref="M10" si="1">M12+M16+M18+M20+M24+M25+M22+M23+M24+M15+M17+M19+M21</f>
        <v>102.80000000000001</v>
      </c>
      <c r="N10" s="53">
        <f>N12+N16+N18+N20+N24+N25+N22+N23+N24+N15+N17+N19+N21</f>
        <v>1317.2619999999999</v>
      </c>
      <c r="O10" s="54"/>
    </row>
    <row r="11" spans="1:15" ht="23.45" customHeight="1" x14ac:dyDescent="0.2">
      <c r="A11" s="524" t="s">
        <v>14</v>
      </c>
      <c r="B11" s="448"/>
      <c r="C11" s="448"/>
      <c r="D11" s="448"/>
      <c r="E11" s="448"/>
      <c r="F11" s="183"/>
      <c r="G11" s="183"/>
      <c r="H11" s="185" t="s">
        <v>8</v>
      </c>
      <c r="I11" s="185" t="s">
        <v>9</v>
      </c>
      <c r="J11" s="185" t="s">
        <v>10</v>
      </c>
      <c r="K11" s="185" t="s">
        <v>50</v>
      </c>
      <c r="L11" s="185" t="s">
        <v>131</v>
      </c>
      <c r="M11" s="185" t="s">
        <v>229</v>
      </c>
      <c r="N11" s="185" t="s">
        <v>230</v>
      </c>
      <c r="O11" s="184"/>
    </row>
    <row r="12" spans="1:15" ht="21" customHeight="1" x14ac:dyDescent="0.2">
      <c r="A12" s="515" t="s">
        <v>112</v>
      </c>
      <c r="B12" s="512" t="s">
        <v>110</v>
      </c>
      <c r="C12" s="494" t="s">
        <v>32</v>
      </c>
      <c r="D12" s="491" t="s">
        <v>39</v>
      </c>
      <c r="E12" s="491" t="s">
        <v>25</v>
      </c>
      <c r="F12" s="55" t="s">
        <v>216</v>
      </c>
      <c r="G12" s="56">
        <v>244</v>
      </c>
      <c r="H12" s="63">
        <f>H13+H14</f>
        <v>35.54</v>
      </c>
      <c r="I12" s="63">
        <f>I13+I14</f>
        <v>84.084000000000003</v>
      </c>
      <c r="J12" s="63">
        <f>J13+J14</f>
        <v>0</v>
      </c>
      <c r="K12" s="63">
        <f>K13+K14</f>
        <v>0</v>
      </c>
      <c r="L12" s="63">
        <v>0</v>
      </c>
      <c r="M12" s="63">
        <v>0</v>
      </c>
      <c r="N12" s="63">
        <f>N13+N14</f>
        <v>119.624</v>
      </c>
      <c r="O12" s="497" t="s">
        <v>77</v>
      </c>
    </row>
    <row r="13" spans="1:15" ht="21" customHeight="1" x14ac:dyDescent="0.2">
      <c r="A13" s="516"/>
      <c r="B13" s="513"/>
      <c r="C13" s="495"/>
      <c r="D13" s="492"/>
      <c r="E13" s="492"/>
      <c r="F13" s="64" t="s">
        <v>211</v>
      </c>
      <c r="G13" s="65">
        <v>244</v>
      </c>
      <c r="H13" s="66">
        <v>35.5</v>
      </c>
      <c r="I13" s="66">
        <v>84</v>
      </c>
      <c r="J13" s="66"/>
      <c r="K13" s="66"/>
      <c r="L13" s="66"/>
      <c r="M13" s="66"/>
      <c r="N13" s="66">
        <f>H13+I13+J13+K13+L13</f>
        <v>119.5</v>
      </c>
      <c r="O13" s="498"/>
    </row>
    <row r="14" spans="1:15" ht="21" customHeight="1" x14ac:dyDescent="0.2">
      <c r="A14" s="517"/>
      <c r="B14" s="514"/>
      <c r="C14" s="495"/>
      <c r="D14" s="493"/>
      <c r="E14" s="493"/>
      <c r="F14" s="67" t="s">
        <v>212</v>
      </c>
      <c r="G14" s="68">
        <v>244</v>
      </c>
      <c r="H14" s="69">
        <v>0.04</v>
      </c>
      <c r="I14" s="69">
        <f>0.05+0.034</f>
        <v>8.4000000000000005E-2</v>
      </c>
      <c r="J14" s="69"/>
      <c r="K14" s="69"/>
      <c r="L14" s="69"/>
      <c r="M14" s="69"/>
      <c r="N14" s="66">
        <f>H14+I14+J14+K14+L14</f>
        <v>0.124</v>
      </c>
      <c r="O14" s="498"/>
    </row>
    <row r="15" spans="1:15" ht="21" customHeight="1" x14ac:dyDescent="0.2">
      <c r="A15" s="520" t="s">
        <v>113</v>
      </c>
      <c r="B15" s="522" t="s">
        <v>33</v>
      </c>
      <c r="C15" s="495"/>
      <c r="D15" s="484" t="s">
        <v>39</v>
      </c>
      <c r="E15" s="484" t="s">
        <v>26</v>
      </c>
      <c r="F15" s="232" t="s">
        <v>213</v>
      </c>
      <c r="G15" s="283">
        <v>244</v>
      </c>
      <c r="H15" s="284">
        <f>85.95-50</f>
        <v>35.950000000000003</v>
      </c>
      <c r="I15" s="284">
        <v>73.27</v>
      </c>
      <c r="J15" s="285"/>
      <c r="K15" s="285"/>
      <c r="L15" s="285"/>
      <c r="M15" s="285"/>
      <c r="N15" s="284">
        <f t="shared" ref="N15:N24" si="2">J15+I15+H15+K15+L15</f>
        <v>109.22</v>
      </c>
      <c r="O15" s="498"/>
    </row>
    <row r="16" spans="1:15" ht="26.45" customHeight="1" x14ac:dyDescent="0.2">
      <c r="A16" s="521"/>
      <c r="B16" s="523"/>
      <c r="C16" s="495"/>
      <c r="D16" s="485"/>
      <c r="E16" s="485"/>
      <c r="F16" s="235" t="s">
        <v>202</v>
      </c>
      <c r="G16" s="234">
        <v>244</v>
      </c>
      <c r="H16" s="282"/>
      <c r="I16" s="282"/>
      <c r="J16" s="282">
        <v>70</v>
      </c>
      <c r="K16" s="282">
        <v>63.2</v>
      </c>
      <c r="L16" s="282">
        <v>63.2</v>
      </c>
      <c r="M16" s="282">
        <v>63.2</v>
      </c>
      <c r="N16" s="282">
        <f>J16+I16+H16+K16+L16+M16</f>
        <v>259.59999999999997</v>
      </c>
      <c r="O16" s="498"/>
    </row>
    <row r="17" spans="1:349" ht="26.45" customHeight="1" x14ac:dyDescent="0.2">
      <c r="A17" s="487" t="s">
        <v>114</v>
      </c>
      <c r="B17" s="489" t="s">
        <v>34</v>
      </c>
      <c r="C17" s="495"/>
      <c r="D17" s="484" t="s">
        <v>39</v>
      </c>
      <c r="E17" s="484" t="s">
        <v>25</v>
      </c>
      <c r="F17" s="232" t="s">
        <v>213</v>
      </c>
      <c r="G17" s="283">
        <v>244</v>
      </c>
      <c r="H17" s="284">
        <f>50+50+99.9-20</f>
        <v>179.9</v>
      </c>
      <c r="I17" s="284"/>
      <c r="J17" s="284"/>
      <c r="K17" s="284"/>
      <c r="L17" s="284"/>
      <c r="M17" s="284"/>
      <c r="N17" s="284">
        <f t="shared" si="2"/>
        <v>179.9</v>
      </c>
      <c r="O17" s="498"/>
    </row>
    <row r="18" spans="1:349" ht="30" customHeight="1" x14ac:dyDescent="0.2">
      <c r="A18" s="488"/>
      <c r="B18" s="490"/>
      <c r="C18" s="495"/>
      <c r="D18" s="485"/>
      <c r="E18" s="485"/>
      <c r="F18" s="235" t="s">
        <v>202</v>
      </c>
      <c r="G18" s="234">
        <v>244</v>
      </c>
      <c r="H18" s="282"/>
      <c r="I18" s="282"/>
      <c r="J18" s="282"/>
      <c r="K18" s="282">
        <v>24.6</v>
      </c>
      <c r="L18" s="282">
        <v>24.6</v>
      </c>
      <c r="M18" s="282">
        <v>24.6</v>
      </c>
      <c r="N18" s="282">
        <f>J18+I18+H18+K18+L18+M18</f>
        <v>73.800000000000011</v>
      </c>
      <c r="O18" s="498"/>
    </row>
    <row r="19" spans="1:349" ht="30" customHeight="1" x14ac:dyDescent="0.2">
      <c r="A19" s="487" t="s">
        <v>115</v>
      </c>
      <c r="B19" s="489" t="s">
        <v>58</v>
      </c>
      <c r="C19" s="495"/>
      <c r="D19" s="484" t="s">
        <v>39</v>
      </c>
      <c r="E19" s="484" t="s">
        <v>25</v>
      </c>
      <c r="F19" s="232" t="s">
        <v>213</v>
      </c>
      <c r="G19" s="283">
        <v>244</v>
      </c>
      <c r="H19" s="284">
        <v>7</v>
      </c>
      <c r="I19" s="284"/>
      <c r="J19" s="284"/>
      <c r="K19" s="284"/>
      <c r="L19" s="284"/>
      <c r="M19" s="284"/>
      <c r="N19" s="284">
        <f t="shared" si="2"/>
        <v>7</v>
      </c>
      <c r="O19" s="498"/>
      <c r="LG19" s="202"/>
      <c r="LH19" s="202"/>
      <c r="LI19" s="202"/>
      <c r="LJ19" s="202"/>
      <c r="LK19" s="202"/>
      <c r="LL19" s="202"/>
      <c r="LM19" s="202"/>
      <c r="LN19" s="202"/>
      <c r="LO19" s="202"/>
      <c r="LP19" s="202"/>
      <c r="LQ19" s="202"/>
      <c r="LR19" s="202"/>
      <c r="LS19" s="202"/>
      <c r="LT19" s="202"/>
      <c r="LU19" s="202"/>
      <c r="LV19" s="202"/>
      <c r="LW19" s="202"/>
      <c r="LX19" s="202"/>
      <c r="LY19" s="202"/>
      <c r="LZ19" s="202"/>
      <c r="MA19" s="202"/>
      <c r="MB19" s="202"/>
      <c r="MC19" s="202"/>
      <c r="MD19" s="202"/>
      <c r="ME19" s="202"/>
      <c r="MF19" s="202"/>
      <c r="MG19" s="202"/>
      <c r="MH19" s="202"/>
      <c r="MI19" s="202"/>
      <c r="MJ19" s="202"/>
      <c r="MK19" s="202"/>
    </row>
    <row r="20" spans="1:349" ht="21" customHeight="1" x14ac:dyDescent="0.2">
      <c r="A20" s="488"/>
      <c r="B20" s="490"/>
      <c r="C20" s="495"/>
      <c r="D20" s="485"/>
      <c r="E20" s="485"/>
      <c r="F20" s="235" t="s">
        <v>202</v>
      </c>
      <c r="G20" s="234">
        <v>244</v>
      </c>
      <c r="H20" s="282"/>
      <c r="I20" s="282"/>
      <c r="J20" s="282"/>
      <c r="K20" s="282">
        <v>5</v>
      </c>
      <c r="L20" s="282">
        <v>5</v>
      </c>
      <c r="M20" s="282">
        <v>5</v>
      </c>
      <c r="N20" s="282">
        <f>J20+I20+H20+K20+L20+M20</f>
        <v>15</v>
      </c>
      <c r="O20" s="498"/>
      <c r="LG20" s="202"/>
      <c r="LH20" s="202"/>
      <c r="LI20" s="202"/>
      <c r="LJ20" s="202"/>
      <c r="LK20" s="202"/>
      <c r="LL20" s="202"/>
      <c r="LM20" s="202"/>
      <c r="LN20" s="202"/>
      <c r="LO20" s="202"/>
      <c r="LP20" s="202"/>
      <c r="LQ20" s="202"/>
      <c r="LR20" s="202"/>
      <c r="LS20" s="202"/>
      <c r="LT20" s="202"/>
      <c r="LU20" s="202"/>
      <c r="LV20" s="202"/>
      <c r="LW20" s="202"/>
      <c r="LX20" s="202"/>
      <c r="LY20" s="202"/>
      <c r="LZ20" s="202"/>
      <c r="MA20" s="202"/>
      <c r="MB20" s="202"/>
      <c r="MC20" s="202"/>
      <c r="MD20" s="202"/>
      <c r="ME20" s="202"/>
      <c r="MF20" s="202"/>
      <c r="MG20" s="202"/>
      <c r="MH20" s="202"/>
      <c r="MI20" s="202"/>
      <c r="MJ20" s="202"/>
      <c r="MK20" s="202"/>
    </row>
    <row r="21" spans="1:349" ht="21" customHeight="1" x14ac:dyDescent="0.2">
      <c r="A21" s="509" t="s">
        <v>116</v>
      </c>
      <c r="B21" s="511" t="s">
        <v>59</v>
      </c>
      <c r="C21" s="495"/>
      <c r="D21" s="484" t="s">
        <v>39</v>
      </c>
      <c r="E21" s="484" t="s">
        <v>25</v>
      </c>
      <c r="F21" s="232" t="s">
        <v>213</v>
      </c>
      <c r="G21" s="283">
        <v>244</v>
      </c>
      <c r="H21" s="284">
        <v>16</v>
      </c>
      <c r="I21" s="284"/>
      <c r="J21" s="284"/>
      <c r="K21" s="284"/>
      <c r="L21" s="284"/>
      <c r="M21" s="284"/>
      <c r="N21" s="284">
        <f t="shared" si="2"/>
        <v>16</v>
      </c>
      <c r="O21" s="498"/>
      <c r="JT21" s="202"/>
      <c r="JU21" s="202"/>
      <c r="JV21" s="202"/>
      <c r="JW21" s="202"/>
      <c r="JX21" s="202"/>
      <c r="JY21" s="202"/>
      <c r="JZ21" s="202"/>
      <c r="KA21" s="202"/>
      <c r="KB21" s="202"/>
      <c r="KC21" s="202"/>
      <c r="KD21" s="202"/>
      <c r="KE21" s="202"/>
      <c r="KF21" s="202"/>
      <c r="KG21" s="202"/>
      <c r="KH21" s="202"/>
      <c r="KI21" s="202"/>
      <c r="KJ21" s="202"/>
      <c r="KK21" s="202"/>
      <c r="KL21" s="202"/>
      <c r="KM21" s="202"/>
      <c r="KN21" s="202"/>
      <c r="KO21" s="202"/>
      <c r="KP21" s="202"/>
      <c r="KQ21" s="202"/>
      <c r="KR21" s="202"/>
      <c r="KS21" s="202"/>
      <c r="KT21" s="202"/>
      <c r="KU21" s="202"/>
      <c r="KV21" s="202"/>
      <c r="KW21" s="202"/>
      <c r="KX21" s="202"/>
      <c r="KY21" s="202"/>
      <c r="KZ21" s="202"/>
      <c r="LA21" s="202"/>
      <c r="LB21" s="202"/>
      <c r="LC21" s="202"/>
      <c r="LD21" s="202"/>
      <c r="LE21" s="202"/>
      <c r="LF21" s="202"/>
      <c r="LG21" s="202"/>
      <c r="LH21" s="202"/>
      <c r="LI21" s="202"/>
      <c r="LJ21" s="202"/>
      <c r="LK21" s="202"/>
      <c r="LL21" s="202"/>
      <c r="LM21" s="202"/>
      <c r="LN21" s="202"/>
      <c r="LO21" s="202"/>
      <c r="LP21" s="202"/>
      <c r="LQ21" s="202"/>
      <c r="LR21" s="202"/>
      <c r="LS21" s="202"/>
      <c r="LT21" s="202"/>
      <c r="LU21" s="202"/>
      <c r="LV21" s="202"/>
      <c r="LW21" s="202"/>
      <c r="LX21" s="202"/>
      <c r="LY21" s="202"/>
      <c r="LZ21" s="202"/>
      <c r="MA21" s="202"/>
      <c r="MB21" s="202"/>
      <c r="MC21" s="202"/>
      <c r="MD21" s="202"/>
      <c r="ME21" s="202"/>
      <c r="MF21" s="202"/>
      <c r="MG21" s="202"/>
      <c r="MH21" s="202"/>
      <c r="MI21" s="202"/>
      <c r="MJ21" s="202"/>
      <c r="MK21" s="202"/>
    </row>
    <row r="22" spans="1:349" ht="31.15" customHeight="1" x14ac:dyDescent="0.2">
      <c r="A22" s="510"/>
      <c r="B22" s="511"/>
      <c r="C22" s="495"/>
      <c r="D22" s="485"/>
      <c r="E22" s="485"/>
      <c r="F22" s="235" t="s">
        <v>202</v>
      </c>
      <c r="G22" s="234">
        <v>244</v>
      </c>
      <c r="H22" s="282"/>
      <c r="I22" s="282"/>
      <c r="J22" s="282">
        <v>52.3</v>
      </c>
      <c r="K22" s="282">
        <v>10</v>
      </c>
      <c r="L22" s="282">
        <v>10</v>
      </c>
      <c r="M22" s="282">
        <v>10</v>
      </c>
      <c r="N22" s="282">
        <f>J22+I22+H22+K22+L22+M22</f>
        <v>82.3</v>
      </c>
      <c r="O22" s="498"/>
      <c r="IW22" s="202"/>
      <c r="IX22" s="202"/>
      <c r="IY22" s="202"/>
      <c r="IZ22" s="202"/>
      <c r="JA22" s="202"/>
      <c r="JB22" s="202"/>
      <c r="JC22" s="202"/>
      <c r="JD22" s="202"/>
      <c r="JE22" s="202"/>
      <c r="JF22" s="202"/>
      <c r="JG22" s="202"/>
      <c r="JH22" s="202"/>
      <c r="JI22" s="202"/>
      <c r="JJ22" s="202"/>
      <c r="JK22" s="202"/>
      <c r="JL22" s="202"/>
      <c r="JM22" s="202"/>
      <c r="JN22" s="202"/>
      <c r="JO22" s="202"/>
      <c r="JP22" s="202"/>
      <c r="JQ22" s="202"/>
      <c r="JR22" s="202"/>
      <c r="JS22" s="202"/>
      <c r="JT22" s="202"/>
      <c r="JU22" s="202"/>
      <c r="JV22" s="202"/>
      <c r="JW22" s="202"/>
      <c r="JX22" s="202"/>
      <c r="JY22" s="202"/>
      <c r="JZ22" s="202"/>
      <c r="KA22" s="202"/>
      <c r="KB22" s="202"/>
      <c r="KC22" s="202"/>
      <c r="KD22" s="202"/>
      <c r="KE22" s="202"/>
      <c r="KF22" s="202"/>
      <c r="KG22" s="202"/>
      <c r="KH22" s="202"/>
      <c r="KI22" s="202"/>
      <c r="KJ22" s="202"/>
      <c r="KK22" s="202"/>
      <c r="KL22" s="202"/>
      <c r="KM22" s="202"/>
      <c r="KN22" s="202"/>
      <c r="KO22" s="202"/>
      <c r="KP22" s="202"/>
      <c r="KQ22" s="202"/>
      <c r="KR22" s="202"/>
      <c r="KS22" s="202"/>
      <c r="KT22" s="202"/>
      <c r="KU22" s="202"/>
      <c r="KV22" s="202"/>
      <c r="KW22" s="202"/>
      <c r="KX22" s="202"/>
      <c r="KY22" s="202"/>
      <c r="KZ22" s="202"/>
      <c r="LA22" s="202"/>
      <c r="LB22" s="202"/>
      <c r="LC22" s="202"/>
      <c r="LD22" s="202"/>
      <c r="LE22" s="202"/>
      <c r="LF22" s="202"/>
      <c r="LG22" s="202"/>
      <c r="LH22" s="202"/>
      <c r="LI22" s="202"/>
      <c r="LJ22" s="202"/>
      <c r="LK22" s="202"/>
      <c r="LL22" s="202"/>
      <c r="LM22" s="202"/>
      <c r="LN22" s="202"/>
      <c r="LO22" s="202"/>
      <c r="LP22" s="202"/>
      <c r="LQ22" s="202"/>
      <c r="LR22" s="202"/>
      <c r="LS22" s="202"/>
      <c r="LT22" s="202"/>
      <c r="LU22" s="202"/>
      <c r="LV22" s="202"/>
      <c r="LW22" s="202"/>
      <c r="LX22" s="202"/>
      <c r="LY22" s="202"/>
      <c r="LZ22" s="202"/>
      <c r="MA22" s="202"/>
      <c r="MB22" s="202"/>
      <c r="MC22" s="202"/>
      <c r="MD22" s="202"/>
      <c r="ME22" s="202"/>
      <c r="MF22" s="202"/>
      <c r="MG22" s="202"/>
      <c r="MH22" s="202"/>
      <c r="MI22" s="202"/>
      <c r="MJ22" s="202"/>
      <c r="MK22" s="202"/>
    </row>
    <row r="23" spans="1:349" ht="33" customHeight="1" x14ac:dyDescent="0.2">
      <c r="A23" s="180" t="s">
        <v>117</v>
      </c>
      <c r="B23" s="286" t="s">
        <v>76</v>
      </c>
      <c r="C23" s="495"/>
      <c r="D23" s="59" t="s">
        <v>39</v>
      </c>
      <c r="E23" s="59" t="s">
        <v>25</v>
      </c>
      <c r="F23" s="59" t="s">
        <v>202</v>
      </c>
      <c r="G23" s="60">
        <v>244</v>
      </c>
      <c r="H23" s="61">
        <v>7</v>
      </c>
      <c r="I23" s="61"/>
      <c r="J23" s="61"/>
      <c r="K23" s="61"/>
      <c r="L23" s="61"/>
      <c r="M23" s="61"/>
      <c r="N23" s="61">
        <f t="shared" si="2"/>
        <v>7</v>
      </c>
      <c r="O23" s="498"/>
      <c r="P23" s="197"/>
      <c r="Q23" s="331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IW23" s="202"/>
      <c r="IX23" s="202"/>
      <c r="IY23" s="202"/>
      <c r="IZ23" s="202"/>
      <c r="JA23" s="202"/>
      <c r="JB23" s="202"/>
      <c r="JC23" s="202"/>
      <c r="JD23" s="202"/>
      <c r="JE23" s="202"/>
      <c r="JF23" s="202"/>
      <c r="JG23" s="202"/>
      <c r="JH23" s="202"/>
      <c r="JI23" s="202"/>
      <c r="JJ23" s="202"/>
      <c r="JK23" s="202"/>
      <c r="JL23" s="202"/>
      <c r="JM23" s="202"/>
      <c r="JN23" s="202"/>
      <c r="JO23" s="202"/>
      <c r="JP23" s="202"/>
      <c r="JQ23" s="202"/>
      <c r="JR23" s="202"/>
      <c r="JS23" s="202"/>
      <c r="JT23" s="202"/>
      <c r="JU23" s="202"/>
      <c r="JV23" s="202"/>
      <c r="JW23" s="202"/>
      <c r="JX23" s="202"/>
      <c r="JY23" s="202"/>
      <c r="JZ23" s="202"/>
      <c r="KA23" s="202"/>
      <c r="KB23" s="202"/>
      <c r="KC23" s="202"/>
      <c r="KD23" s="202"/>
      <c r="KE23" s="202"/>
      <c r="KF23" s="202"/>
      <c r="KG23" s="202"/>
      <c r="KH23" s="202"/>
      <c r="KI23" s="202"/>
      <c r="KJ23" s="202"/>
      <c r="KK23" s="202"/>
      <c r="KL23" s="202"/>
      <c r="KM23" s="202"/>
      <c r="KN23" s="202"/>
      <c r="KO23" s="202"/>
      <c r="KP23" s="202"/>
      <c r="KQ23" s="202"/>
      <c r="KR23" s="202"/>
      <c r="KS23" s="202"/>
      <c r="KT23" s="202"/>
      <c r="KU23" s="202"/>
      <c r="KV23" s="202"/>
      <c r="KW23" s="202"/>
      <c r="KX23" s="202"/>
      <c r="KY23" s="202"/>
      <c r="KZ23" s="202"/>
      <c r="LA23" s="202"/>
      <c r="LB23" s="202"/>
      <c r="LC23" s="202"/>
      <c r="LD23" s="202"/>
      <c r="LE23" s="202"/>
      <c r="LF23" s="202"/>
      <c r="LG23" s="202"/>
      <c r="LH23" s="202"/>
      <c r="LI23" s="202"/>
      <c r="LJ23" s="202"/>
      <c r="LK23" s="202"/>
      <c r="LL23" s="202"/>
      <c r="LM23" s="202"/>
      <c r="LN23" s="202"/>
      <c r="LO23" s="202"/>
      <c r="LP23" s="202"/>
      <c r="LQ23" s="202"/>
      <c r="LR23" s="202"/>
      <c r="LS23" s="202"/>
      <c r="LT23" s="202"/>
      <c r="LU23" s="202"/>
      <c r="LV23" s="202"/>
      <c r="LW23" s="202"/>
      <c r="LX23" s="202"/>
      <c r="LY23" s="202"/>
      <c r="LZ23" s="202"/>
      <c r="MA23" s="202"/>
      <c r="MB23" s="202"/>
      <c r="MC23" s="202"/>
      <c r="MD23" s="202"/>
      <c r="ME23" s="202"/>
      <c r="MF23" s="202"/>
      <c r="MG23" s="202"/>
      <c r="MH23" s="202"/>
      <c r="MI23" s="202"/>
      <c r="MJ23" s="202"/>
      <c r="MK23" s="202"/>
    </row>
    <row r="24" spans="1:349" ht="21" customHeight="1" x14ac:dyDescent="0.2">
      <c r="A24" s="180" t="s">
        <v>118</v>
      </c>
      <c r="B24" s="62" t="s">
        <v>27</v>
      </c>
      <c r="C24" s="495"/>
      <c r="D24" s="59" t="s">
        <v>39</v>
      </c>
      <c r="E24" s="59" t="s">
        <v>25</v>
      </c>
      <c r="F24" s="59" t="s">
        <v>202</v>
      </c>
      <c r="G24" s="60">
        <v>244</v>
      </c>
      <c r="H24" s="61"/>
      <c r="I24" s="61"/>
      <c r="J24" s="61"/>
      <c r="K24" s="61"/>
      <c r="L24" s="61"/>
      <c r="M24" s="61"/>
      <c r="N24" s="61">
        <f t="shared" si="2"/>
        <v>0</v>
      </c>
      <c r="O24" s="498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IW24" s="202"/>
      <c r="IX24" s="202"/>
      <c r="IY24" s="202"/>
      <c r="IZ24" s="202"/>
      <c r="JA24" s="202"/>
      <c r="JB24" s="202"/>
      <c r="JC24" s="202"/>
      <c r="JD24" s="202"/>
      <c r="JE24" s="202"/>
      <c r="JF24" s="202"/>
      <c r="JG24" s="202"/>
      <c r="JH24" s="202"/>
      <c r="JI24" s="202"/>
      <c r="JJ24" s="202"/>
      <c r="JK24" s="202"/>
      <c r="JL24" s="202"/>
      <c r="JM24" s="202"/>
      <c r="JN24" s="202"/>
      <c r="JO24" s="202"/>
      <c r="JP24" s="202"/>
      <c r="JQ24" s="202"/>
      <c r="JR24" s="202"/>
      <c r="JS24" s="202"/>
      <c r="JT24" s="202"/>
      <c r="JU24" s="202"/>
      <c r="JV24" s="202"/>
      <c r="JW24" s="202"/>
      <c r="JX24" s="202"/>
      <c r="JY24" s="202"/>
      <c r="JZ24" s="202"/>
      <c r="KA24" s="202"/>
      <c r="KB24" s="202"/>
      <c r="KC24" s="202"/>
      <c r="KD24" s="202"/>
      <c r="KE24" s="202"/>
      <c r="KF24" s="202"/>
      <c r="KG24" s="202"/>
      <c r="KH24" s="202"/>
      <c r="KI24" s="202"/>
      <c r="KJ24" s="202"/>
      <c r="KK24" s="202"/>
      <c r="KL24" s="202"/>
      <c r="KM24" s="202"/>
      <c r="KN24" s="202"/>
      <c r="KO24" s="202"/>
      <c r="KP24" s="202"/>
      <c r="KQ24" s="202"/>
      <c r="KR24" s="202"/>
      <c r="KS24" s="202"/>
      <c r="KT24" s="202"/>
      <c r="KU24" s="202"/>
      <c r="KV24" s="202"/>
      <c r="KW24" s="202"/>
      <c r="KX24" s="202"/>
      <c r="KY24" s="202"/>
      <c r="KZ24" s="202"/>
      <c r="LA24" s="202"/>
      <c r="LB24" s="202"/>
      <c r="LC24" s="202"/>
      <c r="LD24" s="202"/>
      <c r="LE24" s="202"/>
      <c r="LF24" s="202"/>
      <c r="LG24" s="202"/>
      <c r="LH24" s="202"/>
      <c r="LI24" s="202"/>
      <c r="LJ24" s="202"/>
      <c r="LK24" s="202"/>
      <c r="LL24" s="202"/>
      <c r="LM24" s="202"/>
      <c r="LN24" s="202"/>
      <c r="LO24" s="202"/>
      <c r="LP24" s="202"/>
      <c r="LQ24" s="202"/>
      <c r="LR24" s="202"/>
      <c r="LS24" s="202"/>
      <c r="LT24" s="202"/>
      <c r="LU24" s="202"/>
      <c r="LV24" s="202"/>
      <c r="LW24" s="202"/>
      <c r="LX24" s="202"/>
      <c r="LY24" s="202"/>
      <c r="LZ24" s="202"/>
      <c r="MA24" s="202"/>
      <c r="MB24" s="202"/>
      <c r="MC24" s="202"/>
      <c r="MD24" s="202"/>
      <c r="ME24" s="202"/>
      <c r="MF24" s="202"/>
      <c r="MG24" s="202"/>
      <c r="MH24" s="202"/>
      <c r="MI24" s="202"/>
      <c r="MJ24" s="202"/>
      <c r="MK24" s="202"/>
    </row>
    <row r="25" spans="1:349" ht="21" customHeight="1" x14ac:dyDescent="0.2">
      <c r="A25" s="509" t="s">
        <v>119</v>
      </c>
      <c r="B25" s="512" t="s">
        <v>111</v>
      </c>
      <c r="C25" s="495"/>
      <c r="D25" s="491" t="s">
        <v>39</v>
      </c>
      <c r="E25" s="491" t="s">
        <v>25</v>
      </c>
      <c r="F25" s="55" t="s">
        <v>216</v>
      </c>
      <c r="G25" s="56">
        <v>244</v>
      </c>
      <c r="H25" s="63">
        <f>H26+H27</f>
        <v>0</v>
      </c>
      <c r="I25" s="63">
        <f>I26+I27</f>
        <v>447.81800000000004</v>
      </c>
      <c r="J25" s="63">
        <f>J26+J27</f>
        <v>0</v>
      </c>
      <c r="K25" s="63">
        <f>K26+K27</f>
        <v>0</v>
      </c>
      <c r="L25" s="63">
        <v>0</v>
      </c>
      <c r="M25" s="63">
        <v>0</v>
      </c>
      <c r="N25" s="63">
        <f>N26+N27</f>
        <v>447.81800000000004</v>
      </c>
      <c r="O25" s="498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IP25" s="202"/>
      <c r="IW25" s="202"/>
      <c r="IX25" s="202"/>
      <c r="IY25" s="202"/>
      <c r="IZ25" s="202"/>
      <c r="JA25" s="202"/>
      <c r="JB25" s="202"/>
      <c r="JC25" s="202"/>
      <c r="JD25" s="202"/>
      <c r="JE25" s="202"/>
      <c r="JF25" s="202"/>
      <c r="JG25" s="202"/>
      <c r="JH25" s="202"/>
      <c r="JI25" s="202"/>
      <c r="JJ25" s="202"/>
      <c r="JK25" s="202"/>
      <c r="JL25" s="202"/>
      <c r="JM25" s="202"/>
      <c r="JN25" s="202"/>
      <c r="JO25" s="202"/>
      <c r="JP25" s="202"/>
      <c r="JQ25" s="202"/>
      <c r="JR25" s="202"/>
      <c r="JS25" s="202"/>
      <c r="JT25" s="202"/>
      <c r="JU25" s="202"/>
      <c r="JV25" s="202"/>
      <c r="JW25" s="202"/>
      <c r="JX25" s="202"/>
      <c r="JY25" s="202"/>
      <c r="JZ25" s="202"/>
      <c r="KA25" s="202"/>
      <c r="KB25" s="202"/>
      <c r="KC25" s="202"/>
      <c r="KD25" s="202"/>
      <c r="KE25" s="202"/>
      <c r="KF25" s="202"/>
      <c r="KG25" s="202"/>
      <c r="KH25" s="202"/>
      <c r="KI25" s="202"/>
      <c r="KJ25" s="202"/>
      <c r="KK25" s="202"/>
      <c r="KL25" s="202"/>
      <c r="KM25" s="202"/>
      <c r="KN25" s="202"/>
      <c r="KO25" s="202"/>
      <c r="KP25" s="202"/>
      <c r="KQ25" s="202"/>
      <c r="KR25" s="202"/>
      <c r="KS25" s="202"/>
      <c r="KT25" s="202"/>
      <c r="KU25" s="202"/>
      <c r="KV25" s="202"/>
      <c r="KW25" s="202"/>
      <c r="KX25" s="202"/>
      <c r="KY25" s="202"/>
      <c r="KZ25" s="202"/>
      <c r="LA25" s="202"/>
      <c r="LB25" s="202"/>
      <c r="LC25" s="202"/>
      <c r="LD25" s="202"/>
      <c r="LE25" s="202"/>
      <c r="LF25" s="202"/>
      <c r="LG25" s="202"/>
      <c r="LH25" s="202"/>
      <c r="LI25" s="202"/>
      <c r="LJ25" s="202"/>
      <c r="LK25" s="202"/>
      <c r="LL25" s="202"/>
      <c r="LM25" s="202"/>
      <c r="LN25" s="202"/>
      <c r="LO25" s="202"/>
      <c r="LP25" s="202"/>
      <c r="LQ25" s="202"/>
      <c r="LR25" s="202"/>
      <c r="LS25" s="202"/>
      <c r="LT25" s="202"/>
      <c r="LU25" s="202"/>
      <c r="LV25" s="202"/>
      <c r="LW25" s="202"/>
      <c r="LX25" s="202"/>
      <c r="LY25" s="202"/>
      <c r="LZ25" s="202"/>
      <c r="MA25" s="202"/>
      <c r="MB25" s="202"/>
      <c r="MC25" s="202"/>
      <c r="MD25" s="202"/>
      <c r="ME25" s="202"/>
      <c r="MF25" s="202"/>
      <c r="MG25" s="202"/>
      <c r="MH25" s="202"/>
      <c r="MI25" s="202"/>
      <c r="MJ25" s="202"/>
      <c r="MK25" s="202"/>
    </row>
    <row r="26" spans="1:349" s="48" customFormat="1" ht="21" customHeight="1" x14ac:dyDescent="0.2">
      <c r="A26" s="518"/>
      <c r="B26" s="513"/>
      <c r="C26" s="495"/>
      <c r="D26" s="492"/>
      <c r="E26" s="492"/>
      <c r="F26" s="64" t="s">
        <v>214</v>
      </c>
      <c r="G26" s="65">
        <v>244</v>
      </c>
      <c r="H26" s="66"/>
      <c r="I26" s="66">
        <v>434.77431000000001</v>
      </c>
      <c r="J26" s="66"/>
      <c r="K26" s="66"/>
      <c r="L26" s="66"/>
      <c r="M26" s="66"/>
      <c r="N26" s="66">
        <f>H26+I26+J26+K26+L26</f>
        <v>434.77431000000001</v>
      </c>
      <c r="O26" s="498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</row>
    <row r="27" spans="1:349" ht="21" customHeight="1" x14ac:dyDescent="0.2">
      <c r="A27" s="519"/>
      <c r="B27" s="514"/>
      <c r="C27" s="496"/>
      <c r="D27" s="493"/>
      <c r="E27" s="493"/>
      <c r="F27" s="67" t="s">
        <v>215</v>
      </c>
      <c r="G27" s="68">
        <v>244</v>
      </c>
      <c r="H27" s="69"/>
      <c r="I27" s="69">
        <v>13.04369</v>
      </c>
      <c r="J27" s="69"/>
      <c r="K27" s="69"/>
      <c r="L27" s="69"/>
      <c r="M27" s="69"/>
      <c r="N27" s="66">
        <f>H27+I27+J27+K27+L27</f>
        <v>13.04369</v>
      </c>
      <c r="O27" s="499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IQ27" s="202"/>
      <c r="IR27" s="202"/>
      <c r="IS27" s="202"/>
      <c r="IT27" s="202"/>
      <c r="IU27" s="202"/>
      <c r="IV27" s="202"/>
      <c r="IW27" s="202"/>
      <c r="IX27" s="202"/>
      <c r="IY27" s="202"/>
      <c r="IZ27" s="202"/>
      <c r="JA27" s="202"/>
      <c r="JB27" s="202"/>
      <c r="JC27" s="202"/>
      <c r="JD27" s="202"/>
      <c r="JE27" s="202"/>
      <c r="JF27" s="202"/>
      <c r="JG27" s="202"/>
      <c r="JH27" s="202"/>
      <c r="JI27" s="202"/>
      <c r="JJ27" s="202"/>
      <c r="JK27" s="202"/>
      <c r="JL27" s="202"/>
      <c r="JM27" s="202"/>
      <c r="JN27" s="202"/>
      <c r="JO27" s="202"/>
      <c r="JP27" s="202"/>
      <c r="JQ27" s="202"/>
      <c r="JR27" s="202"/>
      <c r="JS27" s="202"/>
      <c r="JT27" s="202"/>
      <c r="JU27" s="202"/>
      <c r="JV27" s="202"/>
      <c r="JW27" s="202"/>
      <c r="JX27" s="202"/>
      <c r="JY27" s="202"/>
      <c r="JZ27" s="202"/>
      <c r="KA27" s="202"/>
      <c r="KB27" s="202"/>
      <c r="KC27" s="202"/>
      <c r="KD27" s="202"/>
      <c r="KE27" s="202"/>
      <c r="KF27" s="202"/>
      <c r="KG27" s="202"/>
      <c r="KH27" s="202"/>
      <c r="KI27" s="202"/>
      <c r="KJ27" s="202"/>
      <c r="KK27" s="202"/>
      <c r="KL27" s="202"/>
      <c r="KM27" s="202"/>
      <c r="KN27" s="202"/>
      <c r="KO27" s="202"/>
      <c r="KP27" s="202"/>
      <c r="KQ27" s="202"/>
      <c r="KR27" s="202"/>
      <c r="KS27" s="202"/>
      <c r="KT27" s="202"/>
      <c r="KU27" s="202"/>
      <c r="KV27" s="202"/>
      <c r="KW27" s="202"/>
      <c r="KX27" s="202"/>
      <c r="KY27" s="202"/>
      <c r="KZ27" s="202"/>
      <c r="LA27" s="202"/>
      <c r="LB27" s="202"/>
      <c r="LC27" s="202"/>
      <c r="LD27" s="202"/>
      <c r="LE27" s="202"/>
      <c r="LF27" s="202"/>
      <c r="LG27" s="202"/>
      <c r="LH27" s="202"/>
      <c r="LI27" s="202"/>
      <c r="LJ27" s="202"/>
      <c r="LK27" s="202"/>
      <c r="LL27" s="202"/>
      <c r="LM27" s="202"/>
      <c r="LN27" s="202"/>
      <c r="LO27" s="202"/>
      <c r="LP27" s="202"/>
      <c r="LQ27" s="202"/>
      <c r="LR27" s="202"/>
      <c r="LS27" s="202"/>
      <c r="LT27" s="202"/>
      <c r="LU27" s="202"/>
      <c r="LV27" s="202"/>
      <c r="LW27" s="202"/>
      <c r="LX27" s="202"/>
      <c r="LY27" s="202"/>
      <c r="LZ27" s="202"/>
      <c r="MA27" s="202"/>
      <c r="MB27" s="202"/>
      <c r="MC27" s="202"/>
      <c r="MD27" s="202"/>
      <c r="ME27" s="202"/>
      <c r="MF27" s="202"/>
      <c r="MG27" s="202"/>
      <c r="MH27" s="202"/>
      <c r="MI27" s="202"/>
      <c r="MJ27" s="202"/>
      <c r="MK27" s="202"/>
    </row>
    <row r="28" spans="1:349" x14ac:dyDescent="0.2">
      <c r="A28" s="70"/>
      <c r="G28" s="15"/>
      <c r="H28" s="16"/>
      <c r="I28" s="16"/>
      <c r="J28" s="16"/>
      <c r="K28" s="16"/>
      <c r="L28" s="16"/>
      <c r="M28" s="16"/>
      <c r="N28" s="16"/>
      <c r="O28" s="15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IW28" s="202"/>
      <c r="IX28" s="202"/>
      <c r="IY28" s="202"/>
      <c r="IZ28" s="202"/>
      <c r="JA28" s="202"/>
      <c r="JB28" s="202"/>
      <c r="JC28" s="202"/>
      <c r="JD28" s="202"/>
      <c r="JE28" s="202"/>
      <c r="JF28" s="202"/>
      <c r="JG28" s="202"/>
      <c r="JH28" s="202"/>
      <c r="JI28" s="202"/>
      <c r="JJ28" s="202"/>
      <c r="JK28" s="202"/>
      <c r="JL28" s="202"/>
      <c r="JM28" s="202"/>
      <c r="JN28" s="202"/>
      <c r="JO28" s="202"/>
      <c r="JP28" s="202"/>
      <c r="JQ28" s="202"/>
      <c r="JR28" s="202"/>
      <c r="JS28" s="202"/>
      <c r="JT28" s="202"/>
      <c r="JU28" s="202"/>
      <c r="JV28" s="202"/>
      <c r="JW28" s="202"/>
      <c r="JX28" s="202"/>
      <c r="JY28" s="202"/>
      <c r="JZ28" s="202"/>
      <c r="KA28" s="202"/>
      <c r="KB28" s="202"/>
      <c r="KC28" s="202"/>
      <c r="KD28" s="202"/>
      <c r="KE28" s="202"/>
      <c r="KF28" s="202"/>
      <c r="KG28" s="202"/>
      <c r="KH28" s="202"/>
      <c r="KI28" s="202"/>
      <c r="KJ28" s="202"/>
      <c r="KK28" s="202"/>
      <c r="KL28" s="202"/>
      <c r="KM28" s="202"/>
      <c r="KN28" s="202"/>
      <c r="KO28" s="202"/>
      <c r="KP28" s="202"/>
      <c r="KQ28" s="202"/>
      <c r="KR28" s="202"/>
      <c r="KS28" s="202"/>
      <c r="KT28" s="202"/>
      <c r="KU28" s="202"/>
      <c r="KV28" s="202"/>
      <c r="KW28" s="202"/>
      <c r="KX28" s="202"/>
      <c r="KY28" s="202"/>
      <c r="KZ28" s="202"/>
      <c r="LA28" s="202"/>
      <c r="LB28" s="202"/>
      <c r="LC28" s="202"/>
      <c r="LD28" s="202"/>
      <c r="LE28" s="202"/>
      <c r="LF28" s="202"/>
      <c r="LG28" s="202"/>
      <c r="LH28" s="202"/>
      <c r="LI28" s="202"/>
      <c r="LJ28" s="202"/>
      <c r="LK28" s="202"/>
      <c r="LL28" s="202"/>
      <c r="LM28" s="202"/>
      <c r="LN28" s="202"/>
      <c r="LO28" s="202"/>
      <c r="LP28" s="202"/>
      <c r="LQ28" s="202"/>
      <c r="LR28" s="202"/>
      <c r="LS28" s="202"/>
      <c r="LT28" s="202"/>
      <c r="LU28" s="202"/>
      <c r="LV28" s="202"/>
      <c r="LW28" s="202"/>
      <c r="LX28" s="202"/>
      <c r="LY28" s="202"/>
      <c r="LZ28" s="202"/>
      <c r="MA28" s="202"/>
      <c r="MB28" s="202"/>
      <c r="MC28" s="202"/>
      <c r="MD28" s="202"/>
      <c r="ME28" s="202"/>
      <c r="MF28" s="202"/>
      <c r="MG28" s="202"/>
      <c r="MH28" s="202"/>
      <c r="MI28" s="202"/>
      <c r="MJ28" s="202"/>
      <c r="MK28" s="202"/>
    </row>
    <row r="29" spans="1:349" ht="18.75" x14ac:dyDescent="0.25">
      <c r="G29" s="15"/>
      <c r="H29" s="198"/>
      <c r="I29" s="198"/>
      <c r="J29" s="198"/>
      <c r="K29" s="198"/>
      <c r="L29" s="199"/>
      <c r="M29" s="199"/>
      <c r="N29" s="198"/>
      <c r="O29" s="17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IW29" s="202"/>
      <c r="IX29" s="202"/>
      <c r="IY29" s="202"/>
      <c r="IZ29" s="202"/>
      <c r="JA29" s="202"/>
      <c r="JB29" s="202"/>
      <c r="JC29" s="202"/>
      <c r="JD29" s="202"/>
      <c r="JE29" s="202"/>
      <c r="JF29" s="202"/>
      <c r="JG29" s="202"/>
      <c r="JH29" s="202"/>
      <c r="JI29" s="202"/>
      <c r="JJ29" s="202"/>
      <c r="JK29" s="202"/>
      <c r="JL29" s="202"/>
      <c r="JM29" s="202"/>
      <c r="JN29" s="202"/>
      <c r="JO29" s="202"/>
      <c r="JP29" s="202"/>
      <c r="JQ29" s="202"/>
      <c r="JR29" s="202"/>
      <c r="JS29" s="202"/>
      <c r="JT29" s="202"/>
      <c r="JU29" s="202"/>
      <c r="JV29" s="202"/>
      <c r="JW29" s="202"/>
      <c r="JX29" s="202"/>
      <c r="JY29" s="202"/>
      <c r="JZ29" s="202"/>
      <c r="KA29" s="202"/>
      <c r="KB29" s="202"/>
      <c r="KC29" s="202"/>
      <c r="KD29" s="202"/>
      <c r="KE29" s="202"/>
      <c r="KF29" s="202"/>
      <c r="KG29" s="202"/>
      <c r="KH29" s="202"/>
      <c r="KI29" s="202"/>
      <c r="KJ29" s="202"/>
      <c r="KK29" s="202"/>
      <c r="KL29" s="202"/>
      <c r="KM29" s="202"/>
      <c r="KN29" s="202"/>
      <c r="KO29" s="202"/>
      <c r="KP29" s="202"/>
      <c r="KQ29" s="202"/>
      <c r="KR29" s="202"/>
      <c r="KS29" s="202"/>
      <c r="KT29" s="202"/>
      <c r="KU29" s="202"/>
      <c r="KV29" s="202"/>
      <c r="KW29" s="202"/>
      <c r="KX29" s="202"/>
      <c r="KY29" s="202"/>
      <c r="KZ29" s="202"/>
      <c r="LA29" s="202"/>
      <c r="LB29" s="202"/>
      <c r="LC29" s="202"/>
      <c r="LD29" s="202"/>
      <c r="LE29" s="202"/>
      <c r="LF29" s="202"/>
      <c r="LG29" s="202"/>
      <c r="LH29" s="202"/>
      <c r="LI29" s="202"/>
      <c r="LJ29" s="202"/>
      <c r="LK29" s="202"/>
      <c r="LL29" s="202"/>
      <c r="LM29" s="202"/>
      <c r="LN29" s="202"/>
      <c r="LO29" s="202"/>
      <c r="LP29" s="202"/>
      <c r="LQ29" s="202"/>
      <c r="LR29" s="202"/>
      <c r="LS29" s="202"/>
      <c r="LT29" s="202"/>
      <c r="LU29" s="202"/>
      <c r="LV29" s="202"/>
      <c r="LW29" s="202"/>
      <c r="LX29" s="202"/>
      <c r="LY29" s="202"/>
      <c r="LZ29" s="202"/>
      <c r="MA29" s="202"/>
      <c r="MB29" s="202"/>
      <c r="MC29" s="202"/>
      <c r="MD29" s="202"/>
      <c r="ME29" s="202"/>
      <c r="MF29" s="202"/>
      <c r="MG29" s="202"/>
      <c r="MH29" s="202"/>
      <c r="MI29" s="202"/>
      <c r="MJ29" s="202"/>
      <c r="MK29" s="202"/>
    </row>
    <row r="30" spans="1:349" ht="18.75" x14ac:dyDescent="0.25">
      <c r="G30" s="15"/>
      <c r="H30" s="200"/>
      <c r="I30" s="200"/>
      <c r="J30" s="200"/>
      <c r="K30" s="200"/>
      <c r="L30" s="201"/>
      <c r="M30" s="201"/>
      <c r="N30" s="198"/>
      <c r="O30" s="17"/>
      <c r="P30" s="202"/>
      <c r="IW30" s="202"/>
      <c r="IX30" s="202"/>
      <c r="IY30" s="202"/>
      <c r="IZ30" s="202"/>
      <c r="JA30" s="202"/>
      <c r="JB30" s="202"/>
      <c r="JC30" s="202"/>
      <c r="JD30" s="202"/>
      <c r="JE30" s="202"/>
      <c r="JF30" s="202"/>
      <c r="JG30" s="202"/>
      <c r="JH30" s="202"/>
      <c r="JI30" s="202"/>
      <c r="JJ30" s="202"/>
      <c r="JK30" s="202"/>
      <c r="JL30" s="202"/>
      <c r="JM30" s="202"/>
      <c r="JN30" s="202"/>
      <c r="JO30" s="202"/>
      <c r="JP30" s="202"/>
      <c r="JQ30" s="202"/>
      <c r="JR30" s="202"/>
      <c r="JS30" s="202"/>
      <c r="JT30" s="202"/>
      <c r="JU30" s="202"/>
      <c r="JV30" s="202"/>
      <c r="JW30" s="202"/>
      <c r="JX30" s="202"/>
      <c r="JY30" s="202"/>
      <c r="JZ30" s="202"/>
      <c r="KA30" s="202"/>
      <c r="KB30" s="202"/>
      <c r="KC30" s="202"/>
      <c r="KD30" s="202"/>
      <c r="KE30" s="202"/>
      <c r="KF30" s="202"/>
      <c r="KG30" s="202"/>
      <c r="KH30" s="202"/>
      <c r="KI30" s="202"/>
      <c r="KJ30" s="202"/>
      <c r="KK30" s="202"/>
      <c r="KL30" s="202"/>
      <c r="KM30" s="202"/>
      <c r="KN30" s="202"/>
      <c r="KO30" s="202"/>
      <c r="KP30" s="202"/>
      <c r="KQ30" s="202"/>
      <c r="KR30" s="202"/>
      <c r="KS30" s="202"/>
      <c r="KT30" s="202"/>
      <c r="KU30" s="202"/>
      <c r="KV30" s="202"/>
      <c r="KW30" s="202"/>
      <c r="KX30" s="202"/>
      <c r="KY30" s="202"/>
      <c r="KZ30" s="202"/>
      <c r="LA30" s="202"/>
      <c r="LB30" s="202"/>
      <c r="LC30" s="202"/>
      <c r="LD30" s="202"/>
      <c r="LE30" s="202"/>
      <c r="LF30" s="202"/>
      <c r="LG30" s="202"/>
      <c r="LH30" s="202"/>
      <c r="LI30" s="202"/>
      <c r="LJ30" s="202"/>
      <c r="LK30" s="202"/>
      <c r="LL30" s="202"/>
      <c r="LM30" s="202"/>
      <c r="LN30" s="202"/>
      <c r="LO30" s="202"/>
      <c r="LP30" s="202"/>
      <c r="LQ30" s="202"/>
      <c r="LR30" s="202"/>
      <c r="LS30" s="202"/>
      <c r="LT30" s="202"/>
      <c r="LU30" s="202"/>
      <c r="LV30" s="202"/>
      <c r="LW30" s="202"/>
      <c r="LX30" s="202"/>
      <c r="LY30" s="202"/>
      <c r="LZ30" s="202"/>
      <c r="MA30" s="202"/>
      <c r="MB30" s="202"/>
      <c r="MC30" s="202"/>
      <c r="MD30" s="202"/>
      <c r="ME30" s="202"/>
      <c r="MF30" s="202"/>
      <c r="MG30" s="202"/>
      <c r="MH30" s="202"/>
      <c r="MI30" s="202"/>
      <c r="MJ30" s="202"/>
      <c r="MK30" s="202"/>
    </row>
    <row r="31" spans="1:349" ht="18.75" x14ac:dyDescent="0.25">
      <c r="G31" s="15"/>
      <c r="H31" s="198"/>
      <c r="I31" s="198"/>
      <c r="J31" s="198"/>
      <c r="K31" s="198"/>
      <c r="L31" s="199"/>
      <c r="M31" s="199"/>
      <c r="N31" s="198"/>
      <c r="O31" s="17"/>
      <c r="P31" s="202"/>
      <c r="IW31" s="202"/>
      <c r="IX31" s="202"/>
      <c r="IY31" s="202"/>
      <c r="IZ31" s="202"/>
      <c r="JA31" s="202"/>
      <c r="JB31" s="202"/>
      <c r="JC31" s="202"/>
      <c r="JD31" s="202"/>
      <c r="JE31" s="202"/>
      <c r="JF31" s="202"/>
      <c r="JG31" s="202"/>
      <c r="JH31" s="202"/>
      <c r="JI31" s="202"/>
      <c r="JJ31" s="202"/>
      <c r="JK31" s="202"/>
      <c r="JL31" s="202"/>
      <c r="JM31" s="202"/>
      <c r="JN31" s="202"/>
      <c r="JO31" s="202"/>
      <c r="JP31" s="202"/>
      <c r="JQ31" s="202"/>
      <c r="JR31" s="202"/>
      <c r="JS31" s="202"/>
      <c r="JT31" s="202"/>
      <c r="JU31" s="202"/>
      <c r="JV31" s="202"/>
      <c r="JW31" s="202"/>
      <c r="JX31" s="202"/>
      <c r="JY31" s="202"/>
      <c r="JZ31" s="202"/>
      <c r="KA31" s="202"/>
      <c r="KB31" s="202"/>
      <c r="KC31" s="202"/>
      <c r="KD31" s="202"/>
      <c r="KE31" s="202"/>
      <c r="KF31" s="202"/>
      <c r="KG31" s="202"/>
      <c r="KH31" s="202"/>
      <c r="KI31" s="202"/>
      <c r="KJ31" s="202"/>
      <c r="KK31" s="202"/>
      <c r="KL31" s="202"/>
      <c r="KM31" s="202"/>
      <c r="KN31" s="202"/>
      <c r="KO31" s="202"/>
      <c r="KP31" s="202"/>
      <c r="KQ31" s="202"/>
      <c r="KR31" s="202"/>
      <c r="KS31" s="202"/>
      <c r="KT31" s="202"/>
      <c r="KU31" s="202"/>
      <c r="KV31" s="202"/>
      <c r="KW31" s="202"/>
      <c r="KX31" s="202"/>
      <c r="KY31" s="202"/>
      <c r="KZ31" s="202"/>
      <c r="LA31" s="202"/>
      <c r="LB31" s="202"/>
      <c r="LC31" s="202"/>
      <c r="LD31" s="202"/>
      <c r="LE31" s="202"/>
      <c r="LF31" s="202"/>
      <c r="LG31" s="202"/>
      <c r="LH31" s="202"/>
      <c r="LI31" s="202"/>
      <c r="LJ31" s="202"/>
      <c r="LK31" s="202"/>
      <c r="LL31" s="202"/>
      <c r="LM31" s="202"/>
      <c r="LN31" s="202"/>
      <c r="LO31" s="202"/>
      <c r="LP31" s="202"/>
      <c r="LQ31" s="202"/>
      <c r="LR31" s="202"/>
      <c r="LS31" s="202"/>
      <c r="LT31" s="202"/>
      <c r="LU31" s="202"/>
      <c r="LV31" s="202"/>
      <c r="LW31" s="202"/>
      <c r="LX31" s="202"/>
      <c r="LY31" s="202"/>
      <c r="LZ31" s="202"/>
      <c r="MA31" s="202"/>
      <c r="MB31" s="202"/>
      <c r="MC31" s="202"/>
      <c r="MD31" s="202"/>
      <c r="ME31" s="202"/>
      <c r="MF31" s="202"/>
      <c r="MG31" s="202"/>
      <c r="MH31" s="202"/>
      <c r="MI31" s="202"/>
      <c r="MJ31" s="202"/>
      <c r="MK31" s="202"/>
    </row>
    <row r="32" spans="1:349" x14ac:dyDescent="0.2">
      <c r="G32" s="15"/>
      <c r="H32" s="18"/>
      <c r="I32" s="18"/>
      <c r="J32" s="18"/>
      <c r="K32" s="18"/>
      <c r="L32" s="182"/>
      <c r="M32" s="182"/>
      <c r="N32" s="18"/>
      <c r="O32" s="18"/>
      <c r="P32" s="202"/>
      <c r="IW32" s="202"/>
      <c r="IX32" s="202"/>
      <c r="IY32" s="202"/>
      <c r="IZ32" s="202"/>
      <c r="JA32" s="202"/>
      <c r="JB32" s="202"/>
      <c r="JC32" s="202"/>
      <c r="JD32" s="202"/>
      <c r="JE32" s="202"/>
      <c r="JF32" s="202"/>
      <c r="JG32" s="202"/>
      <c r="JH32" s="202"/>
      <c r="JI32" s="202"/>
      <c r="JJ32" s="202"/>
      <c r="JK32" s="202"/>
      <c r="JL32" s="202"/>
      <c r="JM32" s="202"/>
      <c r="JN32" s="202"/>
      <c r="JO32" s="202"/>
      <c r="JP32" s="202"/>
      <c r="JQ32" s="202"/>
      <c r="JR32" s="202"/>
      <c r="JS32" s="202"/>
      <c r="JT32" s="202"/>
      <c r="JU32" s="202"/>
      <c r="JV32" s="202"/>
      <c r="JW32" s="202"/>
      <c r="JX32" s="202"/>
      <c r="JY32" s="202"/>
      <c r="JZ32" s="202"/>
      <c r="KA32" s="202"/>
      <c r="KB32" s="202"/>
      <c r="KC32" s="202"/>
      <c r="KD32" s="202"/>
      <c r="KE32" s="202"/>
      <c r="KF32" s="202"/>
      <c r="KG32" s="202"/>
      <c r="KH32" s="202"/>
      <c r="KI32" s="202"/>
      <c r="KJ32" s="202"/>
      <c r="KK32" s="202"/>
      <c r="KL32" s="202"/>
      <c r="KM32" s="202"/>
      <c r="KN32" s="202"/>
      <c r="KO32" s="202"/>
      <c r="KP32" s="202"/>
      <c r="KQ32" s="202"/>
      <c r="KR32" s="202"/>
      <c r="KS32" s="202"/>
      <c r="KT32" s="202"/>
      <c r="KU32" s="202"/>
      <c r="KV32" s="202"/>
      <c r="KW32" s="202"/>
      <c r="KX32" s="202"/>
      <c r="KY32" s="202"/>
      <c r="KZ32" s="202"/>
      <c r="LA32" s="202"/>
      <c r="LB32" s="202"/>
      <c r="LC32" s="202"/>
      <c r="LD32" s="202"/>
      <c r="LE32" s="202"/>
      <c r="LF32" s="202"/>
      <c r="LG32" s="202"/>
      <c r="LH32" s="202"/>
      <c r="LI32" s="202"/>
      <c r="LJ32" s="202"/>
      <c r="LK32" s="202"/>
      <c r="LL32" s="202"/>
      <c r="LM32" s="202"/>
      <c r="LN32" s="202"/>
      <c r="LO32" s="202"/>
      <c r="LP32" s="202"/>
      <c r="LQ32" s="202"/>
      <c r="LR32" s="202"/>
      <c r="LS32" s="202"/>
      <c r="LT32" s="202"/>
      <c r="LU32" s="202"/>
      <c r="LV32" s="202"/>
      <c r="LW32" s="202"/>
      <c r="LX32" s="202"/>
      <c r="LY32" s="202"/>
      <c r="LZ32" s="202"/>
      <c r="MA32" s="202"/>
      <c r="MB32" s="202"/>
      <c r="MC32" s="202"/>
      <c r="MD32" s="202"/>
      <c r="ME32" s="202"/>
      <c r="MF32" s="202"/>
      <c r="MG32" s="202"/>
      <c r="MH32" s="202"/>
      <c r="MI32" s="202"/>
      <c r="MJ32" s="202"/>
      <c r="MK32" s="202"/>
    </row>
    <row r="33" spans="7:349" x14ac:dyDescent="0.2">
      <c r="G33" s="15"/>
      <c r="H33" s="18"/>
      <c r="I33" s="18"/>
      <c r="J33" s="18"/>
      <c r="K33" s="18"/>
      <c r="L33" s="182"/>
      <c r="M33" s="182"/>
      <c r="N33" s="18"/>
      <c r="O33" s="18"/>
      <c r="P33" s="202"/>
      <c r="IW33" s="202"/>
      <c r="IX33" s="202"/>
      <c r="IY33" s="202"/>
      <c r="IZ33" s="202"/>
      <c r="JA33" s="202"/>
      <c r="JB33" s="202"/>
      <c r="JC33" s="202"/>
      <c r="JD33" s="202"/>
      <c r="JE33" s="202"/>
      <c r="JF33" s="202"/>
      <c r="JG33" s="202"/>
      <c r="JH33" s="202"/>
      <c r="JI33" s="202"/>
      <c r="JJ33" s="202"/>
      <c r="JK33" s="202"/>
      <c r="JL33" s="202"/>
      <c r="JM33" s="202"/>
      <c r="JN33" s="202"/>
      <c r="JO33" s="202"/>
      <c r="JP33" s="202"/>
      <c r="JQ33" s="202"/>
      <c r="JR33" s="202"/>
      <c r="JS33" s="202"/>
      <c r="JT33" s="202"/>
      <c r="JU33" s="202"/>
      <c r="JV33" s="202"/>
      <c r="LG33" s="202"/>
      <c r="LH33" s="202"/>
      <c r="LI33" s="202"/>
      <c r="LJ33" s="202"/>
      <c r="LK33" s="202"/>
      <c r="LL33" s="202"/>
      <c r="LM33" s="202"/>
      <c r="LN33" s="202"/>
      <c r="LO33" s="202"/>
      <c r="LP33" s="202"/>
      <c r="LQ33" s="202"/>
      <c r="LR33" s="202"/>
      <c r="LS33" s="202"/>
      <c r="LT33" s="202"/>
      <c r="LU33" s="202"/>
      <c r="LV33" s="202"/>
      <c r="LW33" s="202"/>
      <c r="LX33" s="202"/>
      <c r="LY33" s="202"/>
      <c r="LZ33" s="202"/>
      <c r="MA33" s="202"/>
      <c r="MB33" s="202"/>
      <c r="MC33" s="202"/>
      <c r="MD33" s="202"/>
      <c r="ME33" s="202"/>
      <c r="MF33" s="202"/>
      <c r="MG33" s="202"/>
      <c r="MH33" s="202"/>
      <c r="MI33" s="202"/>
      <c r="MJ33" s="202"/>
      <c r="MK33" s="202"/>
    </row>
    <row r="34" spans="7:349" x14ac:dyDescent="0.2">
      <c r="G34" s="15"/>
      <c r="H34" s="18"/>
      <c r="I34" s="18"/>
      <c r="J34" s="18"/>
      <c r="K34" s="18"/>
      <c r="L34" s="182"/>
      <c r="M34" s="182"/>
      <c r="N34" s="18"/>
      <c r="O34" s="18"/>
      <c r="P34" s="202"/>
      <c r="IW34" s="202"/>
      <c r="IX34" s="202"/>
      <c r="IY34" s="202"/>
      <c r="IZ34" s="202"/>
      <c r="JA34" s="202"/>
      <c r="JB34" s="202"/>
      <c r="JC34" s="202"/>
      <c r="JD34" s="202"/>
      <c r="JE34" s="202"/>
      <c r="JF34" s="202"/>
      <c r="JG34" s="202"/>
      <c r="JH34" s="202"/>
      <c r="JI34" s="202"/>
      <c r="JJ34" s="202"/>
      <c r="JK34" s="202"/>
      <c r="JL34" s="202"/>
      <c r="JM34" s="202"/>
      <c r="JN34" s="202"/>
      <c r="JO34" s="202"/>
      <c r="JP34" s="202"/>
      <c r="JQ34" s="202"/>
      <c r="JR34" s="202"/>
      <c r="JS34" s="202"/>
      <c r="JT34" s="202"/>
      <c r="JU34" s="202"/>
      <c r="JV34" s="202"/>
      <c r="LG34" s="202"/>
      <c r="LH34" s="202"/>
      <c r="LI34" s="202"/>
      <c r="LJ34" s="202"/>
      <c r="LK34" s="202"/>
      <c r="LL34" s="202"/>
      <c r="LM34" s="202"/>
      <c r="LN34" s="202"/>
      <c r="LO34" s="202"/>
      <c r="LP34" s="202"/>
      <c r="LQ34" s="202"/>
      <c r="LR34" s="202"/>
      <c r="LS34" s="202"/>
      <c r="LT34" s="202"/>
      <c r="LU34" s="202"/>
      <c r="LV34" s="202"/>
      <c r="LW34" s="202"/>
      <c r="LX34" s="202"/>
      <c r="LY34" s="202"/>
      <c r="LZ34" s="202"/>
      <c r="MA34" s="202"/>
      <c r="MB34" s="202"/>
      <c r="MC34" s="202"/>
      <c r="MD34" s="202"/>
      <c r="ME34" s="202"/>
      <c r="MF34" s="202"/>
      <c r="MG34" s="202"/>
      <c r="MH34" s="202"/>
      <c r="MI34" s="202"/>
      <c r="MJ34" s="202"/>
      <c r="MK34" s="202"/>
    </row>
    <row r="35" spans="7:349" x14ac:dyDescent="0.2">
      <c r="G35" s="15"/>
      <c r="H35" s="15"/>
      <c r="I35" s="15"/>
      <c r="J35" s="15"/>
      <c r="K35" s="15"/>
      <c r="L35" s="15"/>
      <c r="M35" s="15"/>
      <c r="N35" s="15"/>
      <c r="O35" s="15"/>
      <c r="P35" s="202"/>
      <c r="IW35" s="202"/>
      <c r="IX35" s="202"/>
      <c r="IY35" s="202"/>
      <c r="IZ35" s="202"/>
      <c r="JA35" s="202"/>
      <c r="JB35" s="202"/>
      <c r="JC35" s="202"/>
      <c r="JD35" s="202"/>
      <c r="JE35" s="202"/>
      <c r="JF35" s="202"/>
      <c r="JG35" s="202"/>
      <c r="JH35" s="202"/>
      <c r="JI35" s="202"/>
      <c r="JJ35" s="202"/>
      <c r="JK35" s="202"/>
      <c r="JL35" s="202"/>
      <c r="JM35" s="202"/>
      <c r="JN35" s="202"/>
      <c r="JO35" s="202"/>
      <c r="JP35" s="202"/>
      <c r="JQ35" s="202"/>
      <c r="JR35" s="202"/>
      <c r="JS35" s="202"/>
      <c r="JT35" s="202"/>
      <c r="JU35" s="202"/>
      <c r="JV35" s="202"/>
      <c r="LG35" s="202"/>
      <c r="LH35" s="202"/>
      <c r="LI35" s="202"/>
      <c r="LJ35" s="202"/>
      <c r="LK35" s="202"/>
      <c r="LL35" s="202"/>
      <c r="LM35" s="202"/>
      <c r="LN35" s="202"/>
      <c r="LO35" s="202"/>
      <c r="LP35" s="202"/>
      <c r="LQ35" s="202"/>
      <c r="LR35" s="202"/>
      <c r="LS35" s="202"/>
      <c r="LT35" s="202"/>
      <c r="LU35" s="202"/>
      <c r="LV35" s="202"/>
      <c r="LW35" s="202"/>
      <c r="LX35" s="202"/>
      <c r="LY35" s="202"/>
      <c r="LZ35" s="202"/>
      <c r="MA35" s="202"/>
      <c r="MB35" s="202"/>
      <c r="MC35" s="202"/>
      <c r="MD35" s="202"/>
      <c r="ME35" s="202"/>
      <c r="MF35" s="202"/>
      <c r="MG35" s="202"/>
      <c r="MH35" s="202"/>
      <c r="MI35" s="202"/>
      <c r="MJ35" s="202"/>
      <c r="MK35" s="202"/>
    </row>
    <row r="36" spans="7:349" x14ac:dyDescent="0.2">
      <c r="G36" s="15"/>
      <c r="H36" s="15"/>
      <c r="I36" s="15"/>
      <c r="J36" s="15"/>
      <c r="K36" s="15"/>
      <c r="L36" s="15"/>
      <c r="M36" s="15"/>
      <c r="N36" s="15"/>
      <c r="O36" s="15"/>
      <c r="P36" s="202"/>
      <c r="IW36" s="202"/>
      <c r="IX36" s="202"/>
      <c r="IY36" s="202"/>
      <c r="IZ36" s="202"/>
      <c r="JA36" s="202"/>
      <c r="JB36" s="202"/>
      <c r="JC36" s="202"/>
      <c r="JD36" s="202"/>
      <c r="JE36" s="202"/>
      <c r="JF36" s="202"/>
      <c r="JG36" s="202"/>
      <c r="JH36" s="202"/>
      <c r="JI36" s="202"/>
      <c r="JJ36" s="202"/>
      <c r="JK36" s="202"/>
      <c r="JL36" s="202"/>
      <c r="JM36" s="202"/>
      <c r="JN36" s="202"/>
      <c r="JO36" s="202"/>
      <c r="JP36" s="202"/>
      <c r="JQ36" s="202"/>
      <c r="JR36" s="202"/>
      <c r="JS36" s="202"/>
      <c r="JT36" s="202"/>
      <c r="JU36" s="202"/>
      <c r="JV36" s="202"/>
    </row>
    <row r="37" spans="7:349" x14ac:dyDescent="0.2">
      <c r="G37" s="15"/>
      <c r="H37" s="15"/>
      <c r="I37" s="15"/>
      <c r="J37" s="15"/>
      <c r="K37" s="15"/>
      <c r="L37" s="15"/>
      <c r="M37" s="15"/>
      <c r="N37" s="15"/>
      <c r="O37" s="15"/>
      <c r="P37" s="202"/>
      <c r="IW37" s="202"/>
      <c r="IX37" s="202"/>
      <c r="IY37" s="202"/>
      <c r="IZ37" s="202"/>
      <c r="JA37" s="202"/>
      <c r="JB37" s="202"/>
      <c r="JC37" s="202"/>
      <c r="JD37" s="202"/>
      <c r="JE37" s="202"/>
      <c r="JF37" s="202"/>
      <c r="JG37" s="202"/>
      <c r="JH37" s="202"/>
      <c r="JI37" s="202"/>
      <c r="JJ37" s="202"/>
      <c r="JK37" s="202"/>
      <c r="JL37" s="202"/>
      <c r="JM37" s="202"/>
      <c r="JN37" s="202"/>
      <c r="JO37" s="202"/>
      <c r="JP37" s="202"/>
      <c r="JQ37" s="202"/>
      <c r="JR37" s="202"/>
      <c r="JS37" s="202"/>
      <c r="JT37" s="202"/>
      <c r="JU37" s="202"/>
      <c r="JV37" s="202"/>
    </row>
    <row r="38" spans="7:349" x14ac:dyDescent="0.2">
      <c r="G38" s="15"/>
      <c r="H38" s="15"/>
      <c r="I38" s="15"/>
      <c r="J38" s="15"/>
      <c r="K38" s="15"/>
      <c r="L38" s="15"/>
      <c r="M38" s="15"/>
      <c r="N38" s="15"/>
      <c r="O38" s="15"/>
      <c r="P38" s="202"/>
    </row>
    <row r="39" spans="7:349" x14ac:dyDescent="0.2">
      <c r="G39" s="15"/>
      <c r="H39" s="15"/>
      <c r="I39" s="15"/>
      <c r="J39" s="15"/>
      <c r="K39" s="15"/>
      <c r="L39" s="15"/>
      <c r="M39" s="15"/>
      <c r="N39" s="15"/>
      <c r="O39" s="15"/>
      <c r="P39" s="202"/>
    </row>
    <row r="40" spans="7:349" x14ac:dyDescent="0.2">
      <c r="G40" s="15"/>
      <c r="H40" s="15"/>
      <c r="I40" s="15"/>
      <c r="J40" s="15"/>
      <c r="K40" s="15"/>
      <c r="L40" s="15"/>
      <c r="M40" s="15"/>
      <c r="N40" s="15"/>
      <c r="O40" s="15"/>
      <c r="P40" s="202"/>
    </row>
    <row r="41" spans="7:349" x14ac:dyDescent="0.2">
      <c r="G41" s="15"/>
      <c r="H41" s="15"/>
      <c r="I41" s="15"/>
      <c r="J41" s="15"/>
      <c r="K41" s="15"/>
      <c r="L41" s="15"/>
      <c r="M41" s="15"/>
      <c r="N41" s="15"/>
      <c r="O41" s="15"/>
      <c r="P41" s="202"/>
    </row>
    <row r="42" spans="7:349" x14ac:dyDescent="0.2">
      <c r="G42" s="15"/>
      <c r="H42" s="15"/>
      <c r="I42" s="15"/>
      <c r="J42" s="15"/>
      <c r="K42" s="15"/>
      <c r="L42" s="15"/>
      <c r="M42" s="15"/>
      <c r="N42" s="15"/>
      <c r="O42" s="15"/>
      <c r="P42" s="202"/>
    </row>
    <row r="43" spans="7:349" x14ac:dyDescent="0.2">
      <c r="G43" s="15"/>
      <c r="H43" s="15"/>
      <c r="I43" s="15"/>
      <c r="J43" s="15"/>
      <c r="K43" s="15"/>
      <c r="L43" s="15"/>
      <c r="M43" s="15"/>
      <c r="N43" s="15"/>
      <c r="O43" s="15"/>
      <c r="P43" s="202"/>
    </row>
    <row r="44" spans="7:349" x14ac:dyDescent="0.2">
      <c r="G44" s="15"/>
      <c r="H44" s="15"/>
      <c r="I44" s="15"/>
      <c r="J44" s="15"/>
      <c r="K44" s="15"/>
      <c r="L44" s="15"/>
      <c r="M44" s="15"/>
      <c r="N44" s="15"/>
      <c r="O44" s="15"/>
      <c r="P44" s="202"/>
    </row>
    <row r="45" spans="7:349" x14ac:dyDescent="0.2">
      <c r="G45" s="15"/>
      <c r="H45" s="15"/>
      <c r="I45" s="15"/>
      <c r="J45" s="15"/>
      <c r="K45" s="15"/>
      <c r="L45" s="15"/>
      <c r="M45" s="15"/>
      <c r="N45" s="15"/>
      <c r="O45" s="15"/>
      <c r="P45" s="202"/>
    </row>
    <row r="46" spans="7:349" x14ac:dyDescent="0.2">
      <c r="G46" s="15"/>
      <c r="H46" s="15"/>
      <c r="I46" s="15"/>
      <c r="J46" s="15"/>
      <c r="K46" s="15"/>
      <c r="L46" s="15"/>
      <c r="M46" s="15"/>
      <c r="N46" s="15"/>
      <c r="O46" s="15"/>
      <c r="P46" s="202"/>
    </row>
    <row r="47" spans="7:349" x14ac:dyDescent="0.2">
      <c r="G47" s="15"/>
      <c r="H47" s="15"/>
      <c r="I47" s="15"/>
      <c r="J47" s="15"/>
      <c r="K47" s="15"/>
      <c r="L47" s="15"/>
      <c r="M47" s="15"/>
      <c r="N47" s="15"/>
      <c r="O47" s="15"/>
      <c r="P47" s="202"/>
    </row>
    <row r="48" spans="7:349" x14ac:dyDescent="0.2">
      <c r="G48" s="15"/>
      <c r="H48" s="15"/>
      <c r="I48" s="15"/>
      <c r="J48" s="15"/>
      <c r="K48" s="15"/>
      <c r="L48" s="15"/>
      <c r="M48" s="15"/>
      <c r="N48" s="15"/>
      <c r="O48" s="15"/>
      <c r="P48" s="202"/>
    </row>
    <row r="49" spans="7:16" x14ac:dyDescent="0.2">
      <c r="G49" s="15"/>
      <c r="H49" s="15"/>
      <c r="I49" s="15"/>
      <c r="J49" s="15"/>
      <c r="K49" s="15"/>
      <c r="L49" s="15"/>
      <c r="M49" s="15"/>
      <c r="N49" s="15"/>
      <c r="O49" s="15"/>
      <c r="P49" s="202"/>
    </row>
    <row r="50" spans="7:16" x14ac:dyDescent="0.2">
      <c r="G50" s="15"/>
      <c r="H50" s="15"/>
      <c r="I50" s="15"/>
      <c r="J50" s="15"/>
      <c r="K50" s="15"/>
      <c r="L50" s="15"/>
      <c r="M50" s="15"/>
      <c r="N50" s="15"/>
      <c r="O50" s="15"/>
      <c r="P50" s="202"/>
    </row>
    <row r="51" spans="7:16" x14ac:dyDescent="0.2">
      <c r="G51" s="15"/>
      <c r="H51" s="15"/>
      <c r="I51" s="15"/>
      <c r="J51" s="15"/>
      <c r="K51" s="15"/>
      <c r="L51" s="15"/>
      <c r="M51" s="15"/>
      <c r="N51" s="15"/>
      <c r="O51" s="15"/>
      <c r="P51" s="202"/>
    </row>
    <row r="52" spans="7:16" x14ac:dyDescent="0.2">
      <c r="G52" s="15"/>
      <c r="H52" s="15"/>
      <c r="I52" s="15"/>
      <c r="J52" s="15"/>
      <c r="K52" s="15"/>
      <c r="L52" s="15"/>
      <c r="M52" s="15"/>
      <c r="N52" s="15"/>
      <c r="O52" s="15"/>
      <c r="P52" s="202"/>
    </row>
    <row r="53" spans="7:16" x14ac:dyDescent="0.2">
      <c r="G53" s="15"/>
      <c r="H53" s="15"/>
      <c r="I53" s="15"/>
      <c r="J53" s="15"/>
      <c r="K53" s="15"/>
      <c r="L53" s="15"/>
      <c r="M53" s="15"/>
      <c r="N53" s="15"/>
      <c r="O53" s="15"/>
      <c r="P53" s="202"/>
    </row>
    <row r="54" spans="7:16" x14ac:dyDescent="0.2">
      <c r="G54" s="15"/>
      <c r="H54" s="15"/>
      <c r="I54" s="15"/>
      <c r="J54" s="15"/>
      <c r="K54" s="15"/>
      <c r="L54" s="15"/>
      <c r="M54" s="15"/>
      <c r="N54" s="15"/>
      <c r="O54" s="15"/>
      <c r="P54" s="202"/>
    </row>
    <row r="55" spans="7:16" x14ac:dyDescent="0.2">
      <c r="G55" s="15"/>
      <c r="H55" s="15"/>
      <c r="I55" s="15"/>
      <c r="J55" s="15"/>
      <c r="K55" s="15"/>
      <c r="L55" s="15"/>
      <c r="M55" s="15"/>
      <c r="N55" s="15"/>
      <c r="O55" s="15"/>
      <c r="P55" s="202"/>
    </row>
    <row r="56" spans="7:16" x14ac:dyDescent="0.2">
      <c r="G56" s="15"/>
      <c r="H56" s="15"/>
      <c r="I56" s="15"/>
      <c r="J56" s="15"/>
      <c r="K56" s="15"/>
      <c r="L56" s="15"/>
      <c r="M56" s="15"/>
      <c r="N56" s="15"/>
      <c r="O56" s="15"/>
      <c r="P56" s="202"/>
    </row>
    <row r="57" spans="7:16" x14ac:dyDescent="0.2">
      <c r="G57" s="15"/>
      <c r="H57" s="15"/>
      <c r="I57" s="15"/>
      <c r="J57" s="15"/>
      <c r="K57" s="15"/>
      <c r="L57" s="15"/>
      <c r="M57" s="15"/>
      <c r="N57" s="15"/>
      <c r="O57" s="15"/>
      <c r="P57" s="202"/>
    </row>
    <row r="58" spans="7:16" x14ac:dyDescent="0.2">
      <c r="G58" s="15"/>
      <c r="H58" s="15"/>
      <c r="I58" s="15"/>
      <c r="J58" s="15"/>
      <c r="K58" s="15"/>
      <c r="L58" s="15"/>
      <c r="M58" s="15"/>
      <c r="N58" s="15"/>
      <c r="O58" s="15"/>
      <c r="P58" s="202"/>
    </row>
    <row r="59" spans="7:16" x14ac:dyDescent="0.2">
      <c r="G59" s="15"/>
      <c r="H59" s="15"/>
      <c r="I59" s="15"/>
      <c r="J59" s="15"/>
      <c r="K59" s="15"/>
      <c r="L59" s="15"/>
      <c r="M59" s="15"/>
      <c r="N59" s="15"/>
      <c r="O59" s="15"/>
      <c r="P59" s="202"/>
    </row>
  </sheetData>
  <mergeCells count="40">
    <mergeCell ref="E1:O1"/>
    <mergeCell ref="E2:O2"/>
    <mergeCell ref="A11:E11"/>
    <mergeCell ref="A10:G10"/>
    <mergeCell ref="A3:O3"/>
    <mergeCell ref="A5:A6"/>
    <mergeCell ref="B5:B6"/>
    <mergeCell ref="H5:N5"/>
    <mergeCell ref="O5:O6"/>
    <mergeCell ref="C5:C6"/>
    <mergeCell ref="O12:O27"/>
    <mergeCell ref="A7:O7"/>
    <mergeCell ref="A8:N8"/>
    <mergeCell ref="A9:N9"/>
    <mergeCell ref="A21:A22"/>
    <mergeCell ref="B21:B22"/>
    <mergeCell ref="D21:D22"/>
    <mergeCell ref="B25:B27"/>
    <mergeCell ref="D25:D27"/>
    <mergeCell ref="E25:E27"/>
    <mergeCell ref="B12:B14"/>
    <mergeCell ref="A12:A14"/>
    <mergeCell ref="A25:A27"/>
    <mergeCell ref="A15:A16"/>
    <mergeCell ref="B15:B16"/>
    <mergeCell ref="D15:D16"/>
    <mergeCell ref="E21:E22"/>
    <mergeCell ref="D5:G5"/>
    <mergeCell ref="A17:A18"/>
    <mergeCell ref="B17:B18"/>
    <mergeCell ref="D17:D18"/>
    <mergeCell ref="E17:E18"/>
    <mergeCell ref="A19:A20"/>
    <mergeCell ref="B19:B20"/>
    <mergeCell ref="D19:D20"/>
    <mergeCell ref="E19:E20"/>
    <mergeCell ref="D12:D14"/>
    <mergeCell ref="E12:E14"/>
    <mergeCell ref="C12:C27"/>
    <mergeCell ref="E15:E16"/>
  </mergeCells>
  <phoneticPr fontId="10" type="noConversion"/>
  <printOptions horizontalCentered="1"/>
  <pageMargins left="0.19" right="0.19" top="0.33" bottom="0.28999999999999998" header="0.15" footer="0.2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1:P93"/>
  <sheetViews>
    <sheetView tabSelected="1" view="pageBreakPreview" zoomScaleNormal="100" zoomScaleSheetLayoutView="100" workbookViewId="0">
      <selection activeCell="G2" sqref="G2:O2"/>
    </sheetView>
  </sheetViews>
  <sheetFormatPr defaultRowHeight="15.75" x14ac:dyDescent="0.2"/>
  <cols>
    <col min="1" max="1" width="7.7109375" style="5" customWidth="1"/>
    <col min="2" max="2" width="30.85546875" style="4" customWidth="1"/>
    <col min="3" max="5" width="9.140625" style="4" customWidth="1"/>
    <col min="6" max="6" width="13.140625" style="4" customWidth="1"/>
    <col min="7" max="7" width="9.140625" style="4" customWidth="1"/>
    <col min="8" max="14" width="9.28515625" style="4" customWidth="1"/>
    <col min="15" max="15" width="26.28515625" style="4" customWidth="1"/>
  </cols>
  <sheetData>
    <row r="1" spans="1:15" ht="54.75" customHeight="1" x14ac:dyDescent="0.2">
      <c r="G1" s="470" t="s">
        <v>238</v>
      </c>
      <c r="H1" s="470"/>
      <c r="I1" s="470"/>
      <c r="J1" s="470"/>
      <c r="K1" s="470"/>
      <c r="L1" s="470"/>
      <c r="M1" s="470"/>
      <c r="N1" s="470"/>
      <c r="O1" s="470"/>
    </row>
    <row r="2" spans="1:15" ht="56.25" customHeight="1" x14ac:dyDescent="0.2">
      <c r="E2" s="477"/>
      <c r="F2" s="478"/>
      <c r="G2" s="470" t="s">
        <v>228</v>
      </c>
      <c r="H2" s="470"/>
      <c r="I2" s="470"/>
      <c r="J2" s="470"/>
      <c r="K2" s="470"/>
      <c r="L2" s="470"/>
      <c r="M2" s="470"/>
      <c r="N2" s="470"/>
      <c r="O2" s="470"/>
    </row>
    <row r="3" spans="1:15" ht="30.75" customHeight="1" x14ac:dyDescent="0.2">
      <c r="A3" s="479" t="s">
        <v>17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</row>
    <row r="4" spans="1:15" ht="14.25" customHeight="1" x14ac:dyDescent="0.2">
      <c r="E4" s="2"/>
      <c r="F4" s="1" t="s">
        <v>11</v>
      </c>
      <c r="G4" s="2"/>
    </row>
    <row r="5" spans="1:15" ht="12.75" x14ac:dyDescent="0.2">
      <c r="A5" s="542" t="s">
        <v>12</v>
      </c>
      <c r="B5" s="584" t="s">
        <v>28</v>
      </c>
      <c r="C5" s="413" t="s">
        <v>0</v>
      </c>
      <c r="D5" s="586" t="s">
        <v>1</v>
      </c>
      <c r="E5" s="586"/>
      <c r="F5" s="587"/>
      <c r="G5" s="587"/>
      <c r="H5" s="588" t="s">
        <v>2</v>
      </c>
      <c r="I5" s="589"/>
      <c r="J5" s="589"/>
      <c r="K5" s="589"/>
      <c r="L5" s="589"/>
      <c r="M5" s="589"/>
      <c r="N5" s="590"/>
      <c r="O5" s="587" t="s">
        <v>3</v>
      </c>
    </row>
    <row r="6" spans="1:15" ht="38.25" x14ac:dyDescent="0.2">
      <c r="A6" s="543"/>
      <c r="B6" s="585"/>
      <c r="C6" s="413"/>
      <c r="D6" s="329" t="s">
        <v>4</v>
      </c>
      <c r="E6" s="330" t="s">
        <v>5</v>
      </c>
      <c r="F6" s="275" t="s">
        <v>6</v>
      </c>
      <c r="G6" s="276" t="s">
        <v>7</v>
      </c>
      <c r="H6" s="231" t="s">
        <v>8</v>
      </c>
      <c r="I6" s="275" t="s">
        <v>9</v>
      </c>
      <c r="J6" s="275" t="s">
        <v>10</v>
      </c>
      <c r="K6" s="275" t="s">
        <v>50</v>
      </c>
      <c r="L6" s="275" t="s">
        <v>131</v>
      </c>
      <c r="M6" s="275" t="s">
        <v>229</v>
      </c>
      <c r="N6" s="84" t="s">
        <v>230</v>
      </c>
      <c r="O6" s="587"/>
    </row>
    <row r="7" spans="1:15" ht="15" customHeight="1" x14ac:dyDescent="0.2">
      <c r="A7" s="6"/>
      <c r="B7" s="538" t="s">
        <v>122</v>
      </c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85"/>
    </row>
    <row r="8" spans="1:15" ht="17.25" customHeight="1" x14ac:dyDescent="0.2">
      <c r="A8" s="6"/>
      <c r="B8" s="555" t="s">
        <v>123</v>
      </c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7"/>
    </row>
    <row r="9" spans="1:15" ht="34.5" customHeight="1" x14ac:dyDescent="0.2">
      <c r="A9" s="6"/>
      <c r="B9" s="577" t="s">
        <v>124</v>
      </c>
      <c r="C9" s="578"/>
      <c r="D9" s="578"/>
      <c r="E9" s="578"/>
      <c r="F9" s="578"/>
      <c r="G9" s="578"/>
      <c r="H9" s="507"/>
      <c r="I9" s="507"/>
      <c r="J9" s="507"/>
      <c r="K9" s="507"/>
      <c r="L9" s="507"/>
      <c r="M9" s="507"/>
      <c r="N9" s="507"/>
      <c r="O9" s="579"/>
    </row>
    <row r="10" spans="1:15" s="12" customFormat="1" ht="15.75" customHeight="1" x14ac:dyDescent="0.2">
      <c r="A10" s="11"/>
      <c r="B10" s="580"/>
      <c r="C10" s="581"/>
      <c r="D10" s="581"/>
      <c r="E10" s="581"/>
      <c r="F10" s="581"/>
      <c r="G10" s="582"/>
      <c r="H10" s="86">
        <f>H13+H14+H15+H16+H17+H21+H22+H23+H28+H33</f>
        <v>288.84000000000003</v>
      </c>
      <c r="I10" s="86">
        <f t="shared" ref="I10:L10" si="0">I13+I14+I15+I16+I17+I21+I22+I23+I28+I33</f>
        <v>51.739999999999995</v>
      </c>
      <c r="J10" s="86">
        <f t="shared" si="0"/>
        <v>53</v>
      </c>
      <c r="K10" s="86">
        <f t="shared" si="0"/>
        <v>53</v>
      </c>
      <c r="L10" s="86">
        <f t="shared" si="0"/>
        <v>53</v>
      </c>
      <c r="M10" s="86">
        <f t="shared" ref="M10" si="1">M13+M14+M15+M16+M17+M21+M22+M23+M28+M33</f>
        <v>53</v>
      </c>
      <c r="N10" s="86">
        <f>N13+N14+N15+N16+N17+N21+N22+N23+N28+N33</f>
        <v>552.58000000000004</v>
      </c>
      <c r="O10" s="87"/>
    </row>
    <row r="11" spans="1:15" s="13" customFormat="1" x14ac:dyDescent="0.2">
      <c r="A11" s="9"/>
      <c r="B11" s="567" t="s">
        <v>14</v>
      </c>
      <c r="C11" s="568"/>
      <c r="D11" s="568"/>
      <c r="E11" s="568"/>
      <c r="F11" s="568"/>
      <c r="G11" s="568"/>
      <c r="H11" s="569"/>
      <c r="I11" s="569"/>
      <c r="J11" s="569"/>
      <c r="K11" s="569"/>
      <c r="L11" s="569"/>
      <c r="M11" s="569"/>
      <c r="N11" s="569"/>
      <c r="O11" s="570"/>
    </row>
    <row r="12" spans="1:15" s="47" customFormat="1" ht="9.75" x14ac:dyDescent="0.2">
      <c r="A12" s="46"/>
      <c r="B12" s="88"/>
      <c r="C12" s="89"/>
      <c r="D12" s="89"/>
      <c r="E12" s="89"/>
      <c r="F12" s="89"/>
      <c r="G12" s="89"/>
      <c r="H12" s="90">
        <f t="shared" ref="H12:L12" si="2">H13+H14+H15+H16+H17+H21+H22</f>
        <v>140.72</v>
      </c>
      <c r="I12" s="90">
        <f t="shared" si="2"/>
        <v>29.34</v>
      </c>
      <c r="J12" s="90">
        <f t="shared" si="2"/>
        <v>30</v>
      </c>
      <c r="K12" s="90">
        <f t="shared" si="2"/>
        <v>30</v>
      </c>
      <c r="L12" s="90">
        <f t="shared" si="2"/>
        <v>30</v>
      </c>
      <c r="M12" s="90">
        <f t="shared" ref="M12" si="3">M13+M14+M15+M16+M17+M21+M22</f>
        <v>30</v>
      </c>
      <c r="N12" s="90">
        <f>N13+N14+N15+N16+N17+N21+N22</f>
        <v>290.06</v>
      </c>
      <c r="O12" s="91"/>
    </row>
    <row r="13" spans="1:15" s="12" customFormat="1" ht="37.5" customHeight="1" x14ac:dyDescent="0.2">
      <c r="A13" s="542"/>
      <c r="B13" s="583" t="s">
        <v>137</v>
      </c>
      <c r="C13" s="565"/>
      <c r="D13" s="484" t="s">
        <v>39</v>
      </c>
      <c r="E13" s="484" t="s">
        <v>18</v>
      </c>
      <c r="F13" s="241" t="s">
        <v>206</v>
      </c>
      <c r="G13" s="551">
        <v>244</v>
      </c>
      <c r="H13" s="242"/>
      <c r="I13" s="245">
        <v>8</v>
      </c>
      <c r="J13" s="245"/>
      <c r="K13" s="246"/>
      <c r="L13" s="245"/>
      <c r="M13" s="245"/>
      <c r="N13" s="247">
        <f>H13+I13+J13+K13+L13</f>
        <v>8</v>
      </c>
      <c r="O13" s="540" t="s">
        <v>21</v>
      </c>
    </row>
    <row r="14" spans="1:15" s="12" customFormat="1" ht="37.5" customHeight="1" x14ac:dyDescent="0.2">
      <c r="A14" s="543"/>
      <c r="B14" s="564"/>
      <c r="C14" s="565"/>
      <c r="D14" s="485"/>
      <c r="E14" s="485"/>
      <c r="F14" s="233" t="s">
        <v>203</v>
      </c>
      <c r="G14" s="552"/>
      <c r="H14" s="243"/>
      <c r="I14" s="244"/>
      <c r="J14" s="253">
        <v>5</v>
      </c>
      <c r="K14" s="244">
        <v>5</v>
      </c>
      <c r="L14" s="244">
        <v>5</v>
      </c>
      <c r="M14" s="244">
        <v>5</v>
      </c>
      <c r="N14" s="248">
        <f>H14+I14+J14+K14+L14+M14</f>
        <v>20</v>
      </c>
      <c r="O14" s="541"/>
    </row>
    <row r="15" spans="1:15" s="12" customFormat="1" ht="62.25" customHeight="1" x14ac:dyDescent="0.2">
      <c r="A15" s="542"/>
      <c r="B15" s="544" t="s">
        <v>22</v>
      </c>
      <c r="C15" s="565"/>
      <c r="D15" s="484" t="s">
        <v>39</v>
      </c>
      <c r="E15" s="484" t="s">
        <v>18</v>
      </c>
      <c r="F15" s="249" t="s">
        <v>206</v>
      </c>
      <c r="G15" s="236">
        <v>244</v>
      </c>
      <c r="H15" s="251">
        <v>15</v>
      </c>
      <c r="I15" s="252">
        <v>11.34</v>
      </c>
      <c r="J15" s="245"/>
      <c r="K15" s="245"/>
      <c r="L15" s="245"/>
      <c r="M15" s="245"/>
      <c r="N15" s="247">
        <f>H15+I15+J15+K15+L15</f>
        <v>26.34</v>
      </c>
      <c r="O15" s="553" t="s">
        <v>19</v>
      </c>
    </row>
    <row r="16" spans="1:15" s="12" customFormat="1" ht="62.25" customHeight="1" x14ac:dyDescent="0.2">
      <c r="A16" s="543"/>
      <c r="B16" s="545"/>
      <c r="C16" s="565"/>
      <c r="D16" s="485"/>
      <c r="E16" s="485"/>
      <c r="F16" s="233" t="s">
        <v>203</v>
      </c>
      <c r="G16" s="250">
        <v>244</v>
      </c>
      <c r="H16" s="243"/>
      <c r="I16" s="253"/>
      <c r="J16" s="273">
        <v>15</v>
      </c>
      <c r="K16" s="244">
        <v>15</v>
      </c>
      <c r="L16" s="244">
        <v>15</v>
      </c>
      <c r="M16" s="244">
        <v>15</v>
      </c>
      <c r="N16" s="248">
        <f>H16+I16+J16+K16+L16+M16</f>
        <v>60</v>
      </c>
      <c r="O16" s="554"/>
    </row>
    <row r="17" spans="1:15" s="12" customFormat="1" ht="30.75" customHeight="1" x14ac:dyDescent="0.2">
      <c r="A17" s="542"/>
      <c r="B17" s="109" t="s">
        <v>35</v>
      </c>
      <c r="C17" s="565"/>
      <c r="D17" s="442" t="s">
        <v>39</v>
      </c>
      <c r="E17" s="442" t="s">
        <v>18</v>
      </c>
      <c r="F17" s="442" t="s">
        <v>206</v>
      </c>
      <c r="G17" s="560">
        <v>244</v>
      </c>
      <c r="H17" s="101">
        <f t="shared" ref="H17:N17" si="4">H18+H20+H19</f>
        <v>115.72</v>
      </c>
      <c r="I17" s="112">
        <f t="shared" si="4"/>
        <v>0</v>
      </c>
      <c r="J17" s="112">
        <f t="shared" si="4"/>
        <v>0</v>
      </c>
      <c r="K17" s="57">
        <f t="shared" si="4"/>
        <v>0</v>
      </c>
      <c r="L17" s="57">
        <f t="shared" si="4"/>
        <v>0</v>
      </c>
      <c r="M17" s="57">
        <f t="shared" ref="M17" si="5">M18+M20+M19</f>
        <v>0</v>
      </c>
      <c r="N17" s="92">
        <f t="shared" si="4"/>
        <v>115.72</v>
      </c>
      <c r="O17" s="553" t="s">
        <v>40</v>
      </c>
    </row>
    <row r="18" spans="1:15" s="12" customFormat="1" ht="15" customHeight="1" x14ac:dyDescent="0.2">
      <c r="A18" s="576"/>
      <c r="B18" s="178" t="s">
        <v>60</v>
      </c>
      <c r="C18" s="565"/>
      <c r="D18" s="443"/>
      <c r="E18" s="443"/>
      <c r="F18" s="443"/>
      <c r="G18" s="561"/>
      <c r="H18" s="102">
        <v>21.07</v>
      </c>
      <c r="I18" s="113"/>
      <c r="J18" s="113"/>
      <c r="K18" s="51"/>
      <c r="L18" s="51"/>
      <c r="M18" s="51"/>
      <c r="N18" s="93">
        <f>H18+I18+J18+K18+L18</f>
        <v>21.07</v>
      </c>
      <c r="O18" s="572"/>
    </row>
    <row r="19" spans="1:15" s="12" customFormat="1" ht="15" customHeight="1" x14ac:dyDescent="0.2">
      <c r="A19" s="576"/>
      <c r="B19" s="179" t="s">
        <v>61</v>
      </c>
      <c r="C19" s="565"/>
      <c r="D19" s="443"/>
      <c r="E19" s="443"/>
      <c r="F19" s="443"/>
      <c r="G19" s="561"/>
      <c r="H19" s="102">
        <v>23.6</v>
      </c>
      <c r="I19" s="113"/>
      <c r="J19" s="113"/>
      <c r="K19" s="51"/>
      <c r="L19" s="51"/>
      <c r="M19" s="51"/>
      <c r="N19" s="93">
        <f>H19+I19+J19+K19+L19</f>
        <v>23.6</v>
      </c>
      <c r="O19" s="572"/>
    </row>
    <row r="20" spans="1:15" s="12" customFormat="1" ht="14.25" customHeight="1" x14ac:dyDescent="0.2">
      <c r="A20" s="543"/>
      <c r="B20" s="239" t="s">
        <v>62</v>
      </c>
      <c r="C20" s="565"/>
      <c r="D20" s="444"/>
      <c r="E20" s="444"/>
      <c r="F20" s="444"/>
      <c r="G20" s="562"/>
      <c r="H20" s="100">
        <v>71.05</v>
      </c>
      <c r="I20" s="237"/>
      <c r="J20" s="58"/>
      <c r="K20" s="99"/>
      <c r="L20" s="99"/>
      <c r="M20" s="99"/>
      <c r="N20" s="93">
        <f>H20+I20+J20+K20+L20</f>
        <v>71.05</v>
      </c>
      <c r="O20" s="554"/>
    </row>
    <row r="21" spans="1:15" s="12" customFormat="1" ht="21" customHeight="1" x14ac:dyDescent="0.2">
      <c r="A21" s="542"/>
      <c r="B21" s="563" t="s">
        <v>20</v>
      </c>
      <c r="C21" s="565"/>
      <c r="D21" s="484" t="s">
        <v>39</v>
      </c>
      <c r="E21" s="484" t="s">
        <v>18</v>
      </c>
      <c r="F21" s="241" t="s">
        <v>206</v>
      </c>
      <c r="G21" s="254">
        <v>244</v>
      </c>
      <c r="H21" s="256">
        <v>10</v>
      </c>
      <c r="I21" s="245">
        <v>10</v>
      </c>
      <c r="J21" s="115"/>
      <c r="K21" s="240"/>
      <c r="L21" s="240"/>
      <c r="M21" s="240"/>
      <c r="N21" s="257">
        <f>J21+I21+H21+K21+L21</f>
        <v>20</v>
      </c>
      <c r="O21" s="540" t="s">
        <v>21</v>
      </c>
    </row>
    <row r="22" spans="1:15" s="12" customFormat="1" ht="21" customHeight="1" x14ac:dyDescent="0.2">
      <c r="A22" s="543"/>
      <c r="B22" s="564"/>
      <c r="C22" s="565"/>
      <c r="D22" s="485"/>
      <c r="E22" s="485"/>
      <c r="F22" s="233" t="s">
        <v>203</v>
      </c>
      <c r="G22" s="250">
        <v>244</v>
      </c>
      <c r="H22" s="255"/>
      <c r="I22" s="244"/>
      <c r="J22" s="272">
        <v>10</v>
      </c>
      <c r="K22" s="253">
        <v>10</v>
      </c>
      <c r="L22" s="253">
        <v>10</v>
      </c>
      <c r="M22" s="253">
        <v>10</v>
      </c>
      <c r="N22" s="248">
        <f>J22+I22+H22+K22+L22+M22</f>
        <v>40</v>
      </c>
      <c r="O22" s="541"/>
    </row>
    <row r="23" spans="1:15" s="12" customFormat="1" ht="20.25" customHeight="1" x14ac:dyDescent="0.2">
      <c r="A23" s="542"/>
      <c r="B23" s="548" t="s">
        <v>54</v>
      </c>
      <c r="C23" s="565"/>
      <c r="D23" s="573" t="s">
        <v>39</v>
      </c>
      <c r="E23" s="573" t="s">
        <v>41</v>
      </c>
      <c r="F23" s="106"/>
      <c r="G23" s="103">
        <v>244</v>
      </c>
      <c r="H23" s="258">
        <f t="shared" ref="H23:N23" si="6">H24+H25+H26+H27</f>
        <v>28</v>
      </c>
      <c r="I23" s="57">
        <f t="shared" si="6"/>
        <v>22.4</v>
      </c>
      <c r="J23" s="260">
        <f t="shared" si="6"/>
        <v>23</v>
      </c>
      <c r="K23" s="261">
        <f t="shared" si="6"/>
        <v>23</v>
      </c>
      <c r="L23" s="261">
        <f t="shared" si="6"/>
        <v>23</v>
      </c>
      <c r="M23" s="261">
        <f t="shared" ref="M23" si="7">M24+M25+M26+M27</f>
        <v>23</v>
      </c>
      <c r="N23" s="259">
        <f t="shared" si="6"/>
        <v>142.4</v>
      </c>
      <c r="O23" s="553" t="s">
        <v>136</v>
      </c>
    </row>
    <row r="24" spans="1:15" s="12" customFormat="1" ht="12" customHeight="1" x14ac:dyDescent="0.2">
      <c r="A24" s="576"/>
      <c r="B24" s="549"/>
      <c r="C24" s="565"/>
      <c r="D24" s="574"/>
      <c r="E24" s="574"/>
      <c r="F24" s="107" t="s">
        <v>207</v>
      </c>
      <c r="G24" s="104">
        <v>244</v>
      </c>
      <c r="H24" s="102">
        <v>25</v>
      </c>
      <c r="I24" s="51">
        <v>20</v>
      </c>
      <c r="J24" s="95"/>
      <c r="K24" s="95"/>
      <c r="L24" s="95"/>
      <c r="M24" s="95"/>
      <c r="N24" s="97">
        <f>H24+I24+J24+K24+L24</f>
        <v>45</v>
      </c>
      <c r="O24" s="572"/>
    </row>
    <row r="25" spans="1:15" s="12" customFormat="1" ht="12" customHeight="1" x14ac:dyDescent="0.2">
      <c r="A25" s="576"/>
      <c r="B25" s="549"/>
      <c r="C25" s="565"/>
      <c r="D25" s="574"/>
      <c r="E25" s="574"/>
      <c r="F25" s="107" t="s">
        <v>208</v>
      </c>
      <c r="G25" s="104">
        <v>244</v>
      </c>
      <c r="H25" s="102">
        <v>3</v>
      </c>
      <c r="I25" s="51">
        <v>2.4</v>
      </c>
      <c r="J25" s="95"/>
      <c r="K25" s="95"/>
      <c r="L25" s="95"/>
      <c r="M25" s="95"/>
      <c r="N25" s="97">
        <f>H25+I25+J25+K25+L25</f>
        <v>5.4</v>
      </c>
      <c r="O25" s="572"/>
    </row>
    <row r="26" spans="1:15" s="12" customFormat="1" ht="12" customHeight="1" x14ac:dyDescent="0.2">
      <c r="A26" s="576"/>
      <c r="B26" s="549"/>
      <c r="C26" s="565"/>
      <c r="D26" s="574"/>
      <c r="E26" s="574"/>
      <c r="F26" s="107" t="s">
        <v>204</v>
      </c>
      <c r="G26" s="104">
        <v>244</v>
      </c>
      <c r="H26" s="102"/>
      <c r="I26" s="51"/>
      <c r="J26" s="95">
        <v>20</v>
      </c>
      <c r="K26" s="95">
        <v>20</v>
      </c>
      <c r="L26" s="95">
        <v>20</v>
      </c>
      <c r="M26" s="95">
        <v>20</v>
      </c>
      <c r="N26" s="97">
        <f>H26+I26+J26+K26+L26+M26</f>
        <v>80</v>
      </c>
      <c r="O26" s="572"/>
    </row>
    <row r="27" spans="1:15" s="12" customFormat="1" ht="12" customHeight="1" x14ac:dyDescent="0.2">
      <c r="A27" s="543"/>
      <c r="B27" s="550"/>
      <c r="C27" s="565"/>
      <c r="D27" s="575"/>
      <c r="E27" s="575"/>
      <c r="F27" s="108" t="s">
        <v>205</v>
      </c>
      <c r="G27" s="105">
        <v>244</v>
      </c>
      <c r="H27" s="100"/>
      <c r="I27" s="99"/>
      <c r="J27" s="58">
        <v>3</v>
      </c>
      <c r="K27" s="58">
        <v>3</v>
      </c>
      <c r="L27" s="58">
        <v>3</v>
      </c>
      <c r="M27" s="58">
        <v>3</v>
      </c>
      <c r="N27" s="97">
        <f>H27+I27+J27+K27+L27+M27</f>
        <v>12</v>
      </c>
      <c r="O27" s="554"/>
    </row>
    <row r="28" spans="1:15" s="12" customFormat="1" ht="16.899999999999999" customHeight="1" x14ac:dyDescent="0.2">
      <c r="A28" s="546"/>
      <c r="B28" s="547" t="s">
        <v>135</v>
      </c>
      <c r="C28" s="565"/>
      <c r="D28" s="571" t="s">
        <v>39</v>
      </c>
      <c r="E28" s="262"/>
      <c r="F28" s="55"/>
      <c r="G28" s="103">
        <v>244</v>
      </c>
      <c r="H28" s="268">
        <f t="shared" ref="H28:N28" si="8">H29+H30+H31+H32</f>
        <v>120.12</v>
      </c>
      <c r="I28" s="57">
        <f t="shared" si="8"/>
        <v>0</v>
      </c>
      <c r="J28" s="98">
        <f t="shared" si="8"/>
        <v>0</v>
      </c>
      <c r="K28" s="94">
        <f t="shared" si="8"/>
        <v>0</v>
      </c>
      <c r="L28" s="94">
        <f t="shared" si="8"/>
        <v>0</v>
      </c>
      <c r="M28" s="94">
        <f t="shared" ref="M28" si="9">M29+M30+M31+M32</f>
        <v>0</v>
      </c>
      <c r="N28" s="96">
        <f t="shared" si="8"/>
        <v>120.12</v>
      </c>
      <c r="O28" s="558" t="s">
        <v>138</v>
      </c>
    </row>
    <row r="29" spans="1:15" s="12" customFormat="1" ht="12" customHeight="1" x14ac:dyDescent="0.2">
      <c r="A29" s="546"/>
      <c r="B29" s="547"/>
      <c r="C29" s="565"/>
      <c r="D29" s="571"/>
      <c r="E29" s="535" t="s">
        <v>55</v>
      </c>
      <c r="F29" s="263" t="s">
        <v>217</v>
      </c>
      <c r="G29" s="266">
        <v>244</v>
      </c>
      <c r="H29" s="102">
        <v>60</v>
      </c>
      <c r="I29" s="270"/>
      <c r="J29" s="51"/>
      <c r="K29" s="51"/>
      <c r="L29" s="51"/>
      <c r="M29" s="51"/>
      <c r="N29" s="271">
        <f>H29+I29+J29+K29+L29</f>
        <v>60</v>
      </c>
      <c r="O29" s="559"/>
    </row>
    <row r="30" spans="1:15" s="12" customFormat="1" ht="12" customHeight="1" x14ac:dyDescent="0.2">
      <c r="A30" s="546"/>
      <c r="B30" s="547"/>
      <c r="C30" s="565"/>
      <c r="D30" s="571"/>
      <c r="E30" s="536"/>
      <c r="F30" s="264" t="s">
        <v>218</v>
      </c>
      <c r="G30" s="266">
        <v>244</v>
      </c>
      <c r="H30" s="102">
        <v>0.06</v>
      </c>
      <c r="I30" s="51"/>
      <c r="J30" s="51"/>
      <c r="K30" s="51"/>
      <c r="L30" s="240"/>
      <c r="M30" s="240"/>
      <c r="N30" s="238">
        <f>H30+I30+J30+K30+L30</f>
        <v>0.06</v>
      </c>
      <c r="O30" s="559"/>
    </row>
    <row r="31" spans="1:15" ht="12" customHeight="1" x14ac:dyDescent="0.2">
      <c r="A31" s="546"/>
      <c r="B31" s="547"/>
      <c r="C31" s="565"/>
      <c r="D31" s="571"/>
      <c r="E31" s="530" t="s">
        <v>56</v>
      </c>
      <c r="F31" s="265" t="s">
        <v>217</v>
      </c>
      <c r="G31" s="267">
        <v>611</v>
      </c>
      <c r="H31" s="269">
        <v>60</v>
      </c>
      <c r="I31" s="270"/>
      <c r="J31" s="274"/>
      <c r="K31" s="270"/>
      <c r="L31" s="51"/>
      <c r="M31" s="51"/>
      <c r="N31" s="271">
        <f>H31+I31+J31+K31+L31</f>
        <v>60</v>
      </c>
      <c r="O31" s="559"/>
    </row>
    <row r="32" spans="1:15" ht="11.25" customHeight="1" x14ac:dyDescent="0.2">
      <c r="A32" s="546"/>
      <c r="B32" s="547"/>
      <c r="C32" s="566"/>
      <c r="D32" s="571"/>
      <c r="E32" s="537"/>
      <c r="F32" s="110" t="s">
        <v>218</v>
      </c>
      <c r="G32" s="105">
        <v>611</v>
      </c>
      <c r="H32" s="100">
        <v>0.06</v>
      </c>
      <c r="I32" s="99"/>
      <c r="J32" s="111"/>
      <c r="K32" s="99"/>
      <c r="L32" s="99"/>
      <c r="M32" s="99"/>
      <c r="N32" s="114">
        <f>H32+I32+J32+K32+L32</f>
        <v>0.06</v>
      </c>
      <c r="O32" s="559"/>
    </row>
    <row r="33" spans="1:16" s="12" customFormat="1" ht="35.25" customHeight="1" x14ac:dyDescent="0.2">
      <c r="A33" s="328"/>
      <c r="B33" s="327"/>
      <c r="C33" s="326"/>
      <c r="D33" s="249"/>
      <c r="E33" s="249"/>
      <c r="F33" s="249"/>
      <c r="G33" s="323"/>
      <c r="H33" s="324"/>
      <c r="I33" s="324"/>
      <c r="J33" s="324"/>
      <c r="K33" s="324"/>
      <c r="L33" s="324"/>
      <c r="M33" s="324"/>
      <c r="N33" s="324"/>
      <c r="O33" s="325"/>
      <c r="P33" s="322"/>
    </row>
    <row r="34" spans="1:16" x14ac:dyDescent="0.2">
      <c r="J34" s="15"/>
    </row>
    <row r="35" spans="1:16" x14ac:dyDescent="0.2">
      <c r="J35" s="15"/>
    </row>
    <row r="36" spans="1:16" x14ac:dyDescent="0.2">
      <c r="J36" s="15"/>
    </row>
    <row r="37" spans="1:16" x14ac:dyDescent="0.2">
      <c r="J37" s="15"/>
    </row>
    <row r="38" spans="1:16" x14ac:dyDescent="0.2">
      <c r="J38" s="15"/>
    </row>
    <row r="39" spans="1:16" x14ac:dyDescent="0.2">
      <c r="J39" s="15"/>
    </row>
    <row r="40" spans="1:16" x14ac:dyDescent="0.2">
      <c r="J40" s="15"/>
    </row>
    <row r="41" spans="1:16" x14ac:dyDescent="0.2">
      <c r="J41" s="15"/>
    </row>
    <row r="42" spans="1:16" x14ac:dyDescent="0.2">
      <c r="J42" s="15"/>
    </row>
    <row r="43" spans="1:16" x14ac:dyDescent="0.2">
      <c r="J43" s="15"/>
    </row>
    <row r="44" spans="1:16" x14ac:dyDescent="0.2">
      <c r="J44" s="15"/>
    </row>
    <row r="45" spans="1:16" x14ac:dyDescent="0.2">
      <c r="J45" s="15"/>
    </row>
    <row r="46" spans="1:16" x14ac:dyDescent="0.2">
      <c r="J46" s="15"/>
    </row>
    <row r="47" spans="1:16" x14ac:dyDescent="0.2">
      <c r="J47" s="15"/>
    </row>
    <row r="48" spans="1:16" x14ac:dyDescent="0.2">
      <c r="J48" s="15"/>
    </row>
    <row r="49" spans="10:10" x14ac:dyDescent="0.2">
      <c r="J49" s="15"/>
    </row>
    <row r="50" spans="10:10" x14ac:dyDescent="0.2">
      <c r="J50" s="15"/>
    </row>
    <row r="51" spans="10:10" x14ac:dyDescent="0.2">
      <c r="J51" s="15"/>
    </row>
    <row r="52" spans="10:10" x14ac:dyDescent="0.2">
      <c r="J52" s="15"/>
    </row>
    <row r="53" spans="10:10" x14ac:dyDescent="0.2">
      <c r="J53" s="15"/>
    </row>
    <row r="54" spans="10:10" x14ac:dyDescent="0.2">
      <c r="J54" s="15"/>
    </row>
    <row r="55" spans="10:10" x14ac:dyDescent="0.2">
      <c r="J55" s="15"/>
    </row>
    <row r="56" spans="10:10" x14ac:dyDescent="0.2">
      <c r="J56" s="15"/>
    </row>
    <row r="57" spans="10:10" x14ac:dyDescent="0.2">
      <c r="J57" s="15"/>
    </row>
    <row r="58" spans="10:10" x14ac:dyDescent="0.2">
      <c r="J58" s="15"/>
    </row>
    <row r="59" spans="10:10" x14ac:dyDescent="0.2">
      <c r="J59" s="15"/>
    </row>
    <row r="60" spans="10:10" x14ac:dyDescent="0.2">
      <c r="J60" s="15"/>
    </row>
    <row r="61" spans="10:10" x14ac:dyDescent="0.2">
      <c r="J61" s="15"/>
    </row>
    <row r="62" spans="10:10" x14ac:dyDescent="0.2">
      <c r="J62" s="15"/>
    </row>
    <row r="63" spans="10:10" x14ac:dyDescent="0.2">
      <c r="J63" s="15"/>
    </row>
    <row r="64" spans="10:10" x14ac:dyDescent="0.2">
      <c r="J64" s="15"/>
    </row>
    <row r="65" spans="10:10" x14ac:dyDescent="0.2">
      <c r="J65" s="15"/>
    </row>
    <row r="66" spans="10:10" x14ac:dyDescent="0.2">
      <c r="J66" s="15"/>
    </row>
    <row r="67" spans="10:10" x14ac:dyDescent="0.2">
      <c r="J67" s="15"/>
    </row>
    <row r="68" spans="10:10" x14ac:dyDescent="0.2">
      <c r="J68" s="15"/>
    </row>
    <row r="69" spans="10:10" x14ac:dyDescent="0.2">
      <c r="J69" s="15"/>
    </row>
    <row r="70" spans="10:10" x14ac:dyDescent="0.2">
      <c r="J70" s="15"/>
    </row>
    <row r="71" spans="10:10" x14ac:dyDescent="0.2">
      <c r="J71" s="15"/>
    </row>
    <row r="72" spans="10:10" x14ac:dyDescent="0.2">
      <c r="J72" s="15"/>
    </row>
    <row r="73" spans="10:10" x14ac:dyDescent="0.2">
      <c r="J73" s="15"/>
    </row>
    <row r="74" spans="10:10" x14ac:dyDescent="0.2">
      <c r="J74" s="15"/>
    </row>
    <row r="75" spans="10:10" x14ac:dyDescent="0.2">
      <c r="J75" s="15"/>
    </row>
    <row r="76" spans="10:10" x14ac:dyDescent="0.2">
      <c r="J76" s="15"/>
    </row>
    <row r="77" spans="10:10" x14ac:dyDescent="0.2">
      <c r="J77" s="15"/>
    </row>
    <row r="78" spans="10:10" x14ac:dyDescent="0.2">
      <c r="J78" s="15"/>
    </row>
    <row r="79" spans="10:10" x14ac:dyDescent="0.2">
      <c r="J79" s="15"/>
    </row>
    <row r="80" spans="10:10" x14ac:dyDescent="0.2">
      <c r="J80" s="15"/>
    </row>
    <row r="81" spans="10:10" x14ac:dyDescent="0.2">
      <c r="J81" s="15"/>
    </row>
    <row r="82" spans="10:10" x14ac:dyDescent="0.2">
      <c r="J82" s="15"/>
    </row>
    <row r="83" spans="10:10" x14ac:dyDescent="0.2">
      <c r="J83" s="15"/>
    </row>
    <row r="84" spans="10:10" x14ac:dyDescent="0.2">
      <c r="J84" s="15"/>
    </row>
    <row r="85" spans="10:10" x14ac:dyDescent="0.2">
      <c r="J85" s="15"/>
    </row>
    <row r="86" spans="10:10" x14ac:dyDescent="0.2">
      <c r="J86" s="15"/>
    </row>
    <row r="87" spans="10:10" x14ac:dyDescent="0.2">
      <c r="J87" s="15"/>
    </row>
    <row r="88" spans="10:10" x14ac:dyDescent="0.2">
      <c r="J88" s="15"/>
    </row>
    <row r="89" spans="10:10" x14ac:dyDescent="0.2">
      <c r="J89" s="15"/>
    </row>
    <row r="90" spans="10:10" x14ac:dyDescent="0.2">
      <c r="J90" s="15"/>
    </row>
    <row r="91" spans="10:10" x14ac:dyDescent="0.2">
      <c r="J91" s="15"/>
    </row>
    <row r="92" spans="10:10" x14ac:dyDescent="0.2">
      <c r="J92" s="15"/>
    </row>
    <row r="93" spans="10:10" x14ac:dyDescent="0.2">
      <c r="J93" s="15"/>
    </row>
  </sheetData>
  <mergeCells count="49">
    <mergeCell ref="E2:F2"/>
    <mergeCell ref="A3:O3"/>
    <mergeCell ref="A5:A6"/>
    <mergeCell ref="B5:B6"/>
    <mergeCell ref="C5:C6"/>
    <mergeCell ref="D5:G5"/>
    <mergeCell ref="H5:N5"/>
    <mergeCell ref="O5:O6"/>
    <mergeCell ref="A23:A27"/>
    <mergeCell ref="A17:A20"/>
    <mergeCell ref="B9:O9"/>
    <mergeCell ref="B10:G10"/>
    <mergeCell ref="O17:O20"/>
    <mergeCell ref="O13:O14"/>
    <mergeCell ref="E13:E14"/>
    <mergeCell ref="B13:B14"/>
    <mergeCell ref="D13:D14"/>
    <mergeCell ref="G1:O1"/>
    <mergeCell ref="G2:O2"/>
    <mergeCell ref="B8:O8"/>
    <mergeCell ref="O28:O32"/>
    <mergeCell ref="D17:D20"/>
    <mergeCell ref="E17:E20"/>
    <mergeCell ref="F17:F20"/>
    <mergeCell ref="G17:G20"/>
    <mergeCell ref="B21:B22"/>
    <mergeCell ref="D21:D22"/>
    <mergeCell ref="C13:C32"/>
    <mergeCell ref="B11:O11"/>
    <mergeCell ref="D28:D32"/>
    <mergeCell ref="O23:O27"/>
    <mergeCell ref="D23:D27"/>
    <mergeCell ref="E23:E27"/>
    <mergeCell ref="E29:E30"/>
    <mergeCell ref="E31:E32"/>
    <mergeCell ref="B7:N7"/>
    <mergeCell ref="O21:O22"/>
    <mergeCell ref="A15:A16"/>
    <mergeCell ref="B15:B16"/>
    <mergeCell ref="D15:D16"/>
    <mergeCell ref="E15:E16"/>
    <mergeCell ref="A28:A32"/>
    <mergeCell ref="B28:B32"/>
    <mergeCell ref="B23:B27"/>
    <mergeCell ref="A13:A14"/>
    <mergeCell ref="A21:A22"/>
    <mergeCell ref="G13:G14"/>
    <mergeCell ref="O15:O16"/>
    <mergeCell ref="E21:E22"/>
  </mergeCells>
  <phoneticPr fontId="10" type="noConversion"/>
  <printOptions horizontalCentered="1"/>
  <pageMargins left="0.78740157480314965" right="0.78740157480314965" top="0.39370078740157483" bottom="0.15" header="0" footer="0"/>
  <pageSetup paperSize="9" scale="7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</sheetPr>
  <dimension ref="A2:K10"/>
  <sheetViews>
    <sheetView view="pageBreakPreview" zoomScaleNormal="100" workbookViewId="0">
      <selection activeCell="A32" sqref="A32"/>
    </sheetView>
  </sheetViews>
  <sheetFormatPr defaultRowHeight="12.75" x14ac:dyDescent="0.2"/>
  <cols>
    <col min="1" max="1" width="10.140625" customWidth="1"/>
    <col min="2" max="2" width="54.42578125" customWidth="1"/>
    <col min="3" max="3" width="8.140625" customWidth="1"/>
  </cols>
  <sheetData>
    <row r="2" spans="1:11" ht="25.5" customHeight="1" x14ac:dyDescent="0.2">
      <c r="A2" s="34" t="s">
        <v>71</v>
      </c>
      <c r="B2" s="30"/>
      <c r="C2" s="35" t="s">
        <v>69</v>
      </c>
      <c r="D2" s="35">
        <v>2014</v>
      </c>
      <c r="E2" s="334">
        <v>2015</v>
      </c>
      <c r="F2" s="35">
        <v>2016</v>
      </c>
      <c r="G2" s="35">
        <v>2017</v>
      </c>
      <c r="H2" s="35">
        <v>2018</v>
      </c>
      <c r="I2" s="35">
        <v>2019</v>
      </c>
      <c r="J2" s="35" t="s">
        <v>70</v>
      </c>
      <c r="K2" s="34" t="s">
        <v>71</v>
      </c>
    </row>
    <row r="3" spans="1:11" ht="24" customHeight="1" x14ac:dyDescent="0.2">
      <c r="A3" s="31" t="s">
        <v>72</v>
      </c>
      <c r="B3" s="26" t="s">
        <v>65</v>
      </c>
      <c r="C3" s="27">
        <f>D3+E3+F3+G3+H3</f>
        <v>1390.72</v>
      </c>
      <c r="D3" s="28">
        <f>'благ-во'!H10</f>
        <v>289.2</v>
      </c>
      <c r="E3" s="335">
        <f>'благ-во'!I10</f>
        <v>261.38</v>
      </c>
      <c r="F3" s="28">
        <f>'благ-во'!J10</f>
        <v>317.76</v>
      </c>
      <c r="G3" s="28">
        <f>'благ-во'!K10</f>
        <v>262.69</v>
      </c>
      <c r="H3" s="28">
        <f>'благ-во'!L10</f>
        <v>259.69</v>
      </c>
      <c r="I3" s="28">
        <f>'благ-во'!M10</f>
        <v>259.69</v>
      </c>
      <c r="J3" s="28">
        <f>'благ-во'!N10</f>
        <v>1650.4099999999999</v>
      </c>
      <c r="K3" s="29">
        <f>C3-J3</f>
        <v>-259.68999999999983</v>
      </c>
    </row>
    <row r="4" spans="1:11" ht="24" customHeight="1" x14ac:dyDescent="0.2">
      <c r="A4" s="32" t="s">
        <v>73</v>
      </c>
      <c r="B4" s="20" t="s">
        <v>66</v>
      </c>
      <c r="C4" s="27">
        <f>D4+E4+F4+G4+H4</f>
        <v>1214.462</v>
      </c>
      <c r="D4" s="19">
        <f>'сод ул сети'!H10</f>
        <v>281.39</v>
      </c>
      <c r="E4" s="341">
        <f>'сод ул сети'!I10</f>
        <v>605.17200000000003</v>
      </c>
      <c r="F4" s="340">
        <f>'сод ул сети'!J10</f>
        <v>122.3</v>
      </c>
      <c r="G4" s="340">
        <f>'сод ул сети'!K10</f>
        <v>102.80000000000001</v>
      </c>
      <c r="H4" s="340">
        <f>'сод ул сети'!L10</f>
        <v>102.80000000000001</v>
      </c>
      <c r="I4" s="340">
        <f>'сод ул сети'!M10</f>
        <v>102.80000000000001</v>
      </c>
      <c r="J4" s="19">
        <f>'сод ул сети'!N10</f>
        <v>1317.2619999999999</v>
      </c>
      <c r="K4" s="21">
        <f>C4-J4</f>
        <v>-102.79999999999995</v>
      </c>
    </row>
    <row r="5" spans="1:11" ht="24" customHeight="1" x14ac:dyDescent="0.2">
      <c r="A5" s="32" t="s">
        <v>74</v>
      </c>
      <c r="B5" s="20" t="s">
        <v>67</v>
      </c>
      <c r="C5" s="27">
        <f>D5+E5+F5+G5+H5</f>
        <v>499.58000000000004</v>
      </c>
      <c r="D5" s="19">
        <f>безопасность!H10</f>
        <v>288.84000000000003</v>
      </c>
      <c r="E5" s="336">
        <f>безопасность!I10</f>
        <v>51.739999999999995</v>
      </c>
      <c r="F5" s="340">
        <f>безопасность!J10</f>
        <v>53</v>
      </c>
      <c r="G5" s="340">
        <f>безопасность!K10</f>
        <v>53</v>
      </c>
      <c r="H5" s="340">
        <f>безопасность!L10</f>
        <v>53</v>
      </c>
      <c r="I5" s="340">
        <f>безопасность!M10</f>
        <v>53</v>
      </c>
      <c r="J5" s="19">
        <f>безопасность!N10</f>
        <v>552.58000000000004</v>
      </c>
      <c r="K5" s="21">
        <f>C5-J5</f>
        <v>-53</v>
      </c>
    </row>
    <row r="6" spans="1:11" s="8" customFormat="1" ht="40.15" customHeight="1" x14ac:dyDescent="0.2">
      <c r="A6" s="33" t="s">
        <v>75</v>
      </c>
      <c r="B6" s="22" t="s">
        <v>68</v>
      </c>
      <c r="C6" s="23">
        <f>D6+E6+F6+G6+H6</f>
        <v>3104.7619999999997</v>
      </c>
      <c r="D6" s="24">
        <f t="shared" ref="D6:J6" si="0">D3+D4+D5</f>
        <v>859.43</v>
      </c>
      <c r="E6" s="342">
        <f t="shared" si="0"/>
        <v>918.29200000000003</v>
      </c>
      <c r="F6" s="24">
        <f t="shared" si="0"/>
        <v>493.06</v>
      </c>
      <c r="G6" s="24">
        <f t="shared" si="0"/>
        <v>418.49</v>
      </c>
      <c r="H6" s="24">
        <f t="shared" si="0"/>
        <v>415.49</v>
      </c>
      <c r="I6" s="24">
        <f t="shared" ref="I6" si="1">I3+I4+I5</f>
        <v>415.49</v>
      </c>
      <c r="J6" s="24">
        <f t="shared" si="0"/>
        <v>3520.2519999999995</v>
      </c>
      <c r="K6" s="25">
        <f>C6-J6</f>
        <v>-415.48999999999978</v>
      </c>
    </row>
    <row r="7" spans="1:1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x14ac:dyDescent="0.2">
      <c r="B10" s="12"/>
      <c r="C10" s="12"/>
      <c r="D10" s="12"/>
      <c r="E10" s="12"/>
      <c r="F10" s="12"/>
      <c r="G10" s="12"/>
      <c r="H10" s="12"/>
      <c r="I10" s="12"/>
      <c r="J10" s="12"/>
      <c r="K10" s="12"/>
    </row>
  </sheetData>
  <phoneticPr fontId="10" type="noConversion"/>
  <pageMargins left="0.75" right="0.75" top="1" bottom="1" header="0.5" footer="0.5"/>
  <pageSetup paperSize="9" orientation="landscape" r:id="rId1"/>
  <headerFooter alignWithMargins="0"/>
  <colBreaks count="1" manualBreakCount="1">
    <brk id="9" max="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Лист4</vt:lpstr>
      <vt:lpstr>Лист3</vt:lpstr>
      <vt:lpstr>прил 3</vt:lpstr>
      <vt:lpstr>прил 4</vt:lpstr>
      <vt:lpstr>благ-во</vt:lpstr>
      <vt:lpstr>сод ул сети</vt:lpstr>
      <vt:lpstr>безопасность</vt:lpstr>
      <vt:lpstr>свод расходов</vt:lpstr>
      <vt:lpstr>безопасность!Область_печати</vt:lpstr>
      <vt:lpstr>'благ-во'!Область_печати</vt:lpstr>
      <vt:lpstr>'прил 3'!Область_печати</vt:lpstr>
      <vt:lpstr>'свод расходов'!Область_печати</vt:lpstr>
      <vt:lpstr>'сод ул сети'!Область_печати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User</cp:lastModifiedBy>
  <cp:lastPrinted>2016-11-17T01:13:42Z</cp:lastPrinted>
  <dcterms:created xsi:type="dcterms:W3CDTF">2013-07-29T03:10:57Z</dcterms:created>
  <dcterms:modified xsi:type="dcterms:W3CDTF">2016-11-17T01:14:40Z</dcterms:modified>
</cp:coreProperties>
</file>