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4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1'!$A$3:$O$26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1'!#REF!</definedName>
    <definedName name="_xlnm.Print_Area" localSheetId="1">'МП прил 2'!#REF!</definedName>
    <definedName name="_xlnm.Print_Area" localSheetId="2">'МП прил 3'!$A$1:$S$23</definedName>
    <definedName name="_xlnm.Print_Area" localSheetId="3">'пас МП прил 1'!$A$1:$N$16</definedName>
    <definedName name="_xlnm.Print_Area" localSheetId="4">'пас МП прил 2'!$A$1:$R$11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S23" i="13" l="1"/>
  <c r="S22" i="13"/>
  <c r="S21" i="13"/>
  <c r="S18" i="13"/>
  <c r="S17" i="13"/>
  <c r="S16" i="13"/>
  <c r="S12" i="13"/>
  <c r="S11" i="13"/>
  <c r="K12" i="17"/>
  <c r="J9" i="17"/>
  <c r="I9" i="17"/>
  <c r="H9" i="17"/>
  <c r="G9" i="17"/>
  <c r="F9" i="17"/>
  <c r="E9" i="17"/>
  <c r="D9" i="17"/>
  <c r="K9" i="17" s="1"/>
  <c r="Q13" i="14"/>
  <c r="Q14" i="14"/>
  <c r="Q16" i="14"/>
  <c r="Q18" i="14"/>
  <c r="Q19" i="14"/>
  <c r="Q20" i="14"/>
  <c r="Q21" i="14"/>
  <c r="Q22" i="14"/>
  <c r="Q12" i="14"/>
  <c r="P10" i="14"/>
  <c r="L17" i="14"/>
  <c r="M17" i="14" s="1"/>
  <c r="Q17" i="14" s="1"/>
  <c r="M15" i="14"/>
  <c r="Q15" i="14" s="1"/>
  <c r="O10" i="14"/>
  <c r="N10" i="14"/>
  <c r="L10" i="14"/>
  <c r="K10" i="14"/>
  <c r="J10" i="14"/>
  <c r="I10" i="14"/>
  <c r="H10" i="14"/>
  <c r="Q10" i="14" l="1"/>
  <c r="M10" i="14"/>
  <c r="P11" i="13" l="1"/>
  <c r="Q11" i="13"/>
  <c r="R11" i="13"/>
  <c r="P12" i="13"/>
  <c r="Q12" i="13"/>
  <c r="R12" i="13"/>
  <c r="P16" i="13"/>
  <c r="Q16" i="13"/>
  <c r="R16" i="13"/>
  <c r="P18" i="13"/>
  <c r="Q18" i="13"/>
  <c r="R18" i="13"/>
  <c r="P21" i="13"/>
  <c r="Q21" i="13"/>
  <c r="R21" i="13"/>
  <c r="P22" i="13"/>
  <c r="Q22" i="13"/>
  <c r="R22" i="13"/>
  <c r="P17" i="13"/>
  <c r="Q17" i="13"/>
  <c r="R17" i="13"/>
  <c r="P23" i="13"/>
  <c r="Q23" i="13"/>
  <c r="R23" i="13"/>
  <c r="H13" i="13"/>
  <c r="Q13" i="13" s="1"/>
  <c r="Q25" i="13" s="1"/>
  <c r="O23" i="13" l="1"/>
  <c r="O22" i="13"/>
  <c r="O21" i="13"/>
  <c r="O18" i="13"/>
  <c r="O16" i="13"/>
  <c r="O12" i="13"/>
  <c r="O11" i="13"/>
  <c r="M23" i="13"/>
  <c r="M22" i="13"/>
  <c r="M21" i="13"/>
  <c r="M18" i="13"/>
  <c r="M17" i="13"/>
  <c r="M16" i="13"/>
  <c r="M13" i="13"/>
  <c r="M12" i="13"/>
  <c r="M11" i="13"/>
  <c r="D17" i="10"/>
  <c r="G13" i="13"/>
  <c r="F13" i="13"/>
  <c r="O13" i="13" s="1"/>
  <c r="L23" i="13"/>
  <c r="L22" i="13"/>
  <c r="L21" i="13"/>
  <c r="L18" i="13"/>
  <c r="L17" i="13"/>
  <c r="L16" i="13"/>
  <c r="L13" i="13"/>
  <c r="L12" i="13"/>
  <c r="L11" i="13"/>
  <c r="K23" i="13"/>
  <c r="K22" i="13"/>
  <c r="K21" i="13"/>
  <c r="K18" i="13"/>
  <c r="K17" i="13"/>
  <c r="K16" i="13"/>
  <c r="K13" i="13"/>
  <c r="K12" i="13"/>
  <c r="K11" i="13"/>
  <c r="J13" i="13" l="1"/>
  <c r="S13" i="13" s="1"/>
  <c r="S25" i="13" s="1"/>
  <c r="P13" i="13"/>
  <c r="P25" i="13" s="1"/>
  <c r="I13" i="13"/>
  <c r="R13" i="13" s="1"/>
  <c r="R25" i="13" s="1"/>
  <c r="O25" i="13"/>
  <c r="K25" i="13"/>
  <c r="L25" i="13"/>
  <c r="M25" i="13"/>
  <c r="N25" i="13" l="1"/>
</calcChain>
</file>

<file path=xl/sharedStrings.xml><?xml version="1.0" encoding="utf-8"?>
<sst xmlns="http://schemas.openxmlformats.org/spreadsheetml/2006/main" count="191" uniqueCount="113">
  <si>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</si>
  <si>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</si>
  <si>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</si>
  <si>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</si>
  <si>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</si>
  <si>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</si>
  <si>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</si>
  <si>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</si>
  <si>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</si>
  <si>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</si>
  <si>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</si>
  <si>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</si>
  <si>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</si>
  <si>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</si>
  <si>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</si>
  <si>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</si>
  <si>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</si>
  <si>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</si>
  <si>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</si>
  <si>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</si>
  <si>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</si>
  <si>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</si>
  <si>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</si>
  <si>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</si>
  <si>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</si>
  <si>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</si>
  <si>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</si>
  <si>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</si>
  <si>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</si>
  <si>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</si>
  <si>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</si>
  <si>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</si>
  <si>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</si>
  <si>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</si>
  <si>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</si>
  <si>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</si>
  <si>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</si>
  <si>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</si>
  <si>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</si>
  <si>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</si>
  <si>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</si>
  <si>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</si>
  <si>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</si>
  <si>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</si>
  <si>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</si>
  <si>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</si>
  <si>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</si>
  <si>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</si>
  <si>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</si>
  <si>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</si>
  <si>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</si>
  <si>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</si>
  <si>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</si>
  <si>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</si>
  <si>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</si>
  <si>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</si>
  <si>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</si>
  <si>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</si>
  <si>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</si>
  <si>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</si>
  <si>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</si>
  <si>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</si>
  <si>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</si>
  <si>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</si>
  <si>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</si>
  <si>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</si>
  <si>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</si>
  <si>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</si>
  <si>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</si>
  <si>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</si>
  <si>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</si>
  <si>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</si>
  <si>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</si>
  <si>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</si>
  <si>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</si>
  <si>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</si>
  <si>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</si>
  <si>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</si>
  <si>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</si>
  <si>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</si>
  <si>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</si>
  <si>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</si>
  <si>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Плановый период</t>
  </si>
  <si>
    <t>Долгосрочный период</t>
  </si>
  <si>
    <t>2018 год</t>
  </si>
  <si>
    <t>2022 год</t>
  </si>
  <si>
    <t>2023 год</t>
  </si>
  <si>
    <t>2024 год</t>
  </si>
  <si>
    <t>0801</t>
  </si>
  <si>
    <t>Сумма  на  год</t>
  </si>
  <si>
    <t>Изменения</t>
  </si>
  <si>
    <t>Сумма с учетом изменений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</si>
  <si>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</si>
  <si>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</si>
  <si>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</si>
  <si>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</si>
  <si>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</si>
  <si>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2014-2020 годы</t>
  </si>
  <si>
    <t>2020 год</t>
  </si>
  <si>
    <t>Итого на  
2014-2020 годы</t>
  </si>
  <si>
    <t>Приложение № 2
к паспорту муниципальной программы Разъезженского сельсовета «Развитие культуры» на 2014-2020 годы</t>
  </si>
  <si>
    <t>2020 
год</t>
  </si>
  <si>
    <t>2021
год</t>
  </si>
  <si>
    <t>2026 год</t>
  </si>
  <si>
    <t>Приложение № 1
к муниципальной программе Разъезженского сельсовета
«Развитие культуры» на 2014-2020 годы</t>
  </si>
  <si>
    <t>Приложение № 2
к муниципальной программе Разъезженского сельсовета
«Развитие культуры» на 2014-2020 годы</t>
  </si>
  <si>
    <t>Приложение № 3
к муниципальной программе Разъезженского сельсовета «Развитие культуры» на 2014-2020 годы</t>
  </si>
  <si>
    <t>Приложение № 1
к Постановлению администрации Разъезженского сельсовета
№ 63 п от 01.11.2017 г.</t>
  </si>
  <si>
    <t>Приложение № 2
к Постановлению администрации Разъезженского сельсовета
№ 63 п от 01.11.2017 г.</t>
  </si>
  <si>
    <t>Приложение № 4
к Постановлению администрации Разъезженского сельсовета
№ 63 п от 01.11.2017 г.</t>
  </si>
  <si>
    <t>Приложение № 1
к паспорту муниципальной программы Разъезженского сельсовета                                                         «Развитие культуры» на 2014-2020 годы</t>
  </si>
  <si>
    <t>Приложение № 5
к Постановлению администрации Разъезженского сельсовета
№ 63 п от 01.11.2017 г.</t>
  </si>
  <si>
    <t>Приложение № 3
к Постановлению администрации Разъезженского сельсовета
№ 63 п от 01.11.2017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</si>
</sst>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193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1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" fontId="20" fillId="0" borderId="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2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7" fontId="3" fillId="0" borderId="46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167" fontId="3" fillId="0" borderId="50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167" fontId="3" fillId="0" borderId="5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7" fillId="0" borderId="5" xfId="1" applyFont="1" applyFill="1" applyBorder="1" applyAlignment="1">
      <alignment horizontal="left"/>
    </xf>
    <xf numFmtId="0" fontId="17" fillId="0" borderId="6" xfId="1" applyFont="1" applyFill="1" applyBorder="1" applyAlignment="1">
      <alignment horizontal="left"/>
    </xf>
    <xf numFmtId="0" fontId="17" fillId="0" borderId="7" xfId="1" applyFont="1" applyFill="1" applyBorder="1" applyAlignment="1">
      <alignment horizontal="left"/>
    </xf>
    <xf numFmtId="0" fontId="17" fillId="0" borderId="5" xfId="1" applyFont="1" applyFill="1" applyBorder="1" applyAlignment="1">
      <alignment horizontal="left" wrapText="1"/>
    </xf>
    <xf numFmtId="0" fontId="17" fillId="0" borderId="6" xfId="1" applyFont="1" applyFill="1" applyBorder="1" applyAlignment="1">
      <alignment horizontal="left" wrapText="1"/>
    </xf>
    <xf numFmtId="0" fontId="17" fillId="0" borderId="7" xfId="1" applyFont="1" applyFill="1" applyBorder="1" applyAlignment="1">
      <alignment horizontal="left" wrapText="1"/>
    </xf>
    <xf numFmtId="0" fontId="13" fillId="0" borderId="43" xfId="1" applyFont="1" applyFill="1" applyBorder="1" applyAlignment="1">
      <alignment horizontal="left" wrapText="1"/>
    </xf>
    <xf numFmtId="0" fontId="13" fillId="0" borderId="52" xfId="1" applyFont="1" applyFill="1" applyBorder="1" applyAlignment="1">
      <alignment horizontal="left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2"/>
  <sheetViews>
    <sheetView view="pageBreakPreview" zoomScale="75" zoomScaleNormal="75" zoomScaleSheetLayoutView="75" workbookViewId="0">
      <selection sqref="A1:Q22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1" width="10.85546875" style="3" customWidth="1"/>
    <col min="12" max="12" width="12.28515625" style="3" customWidth="1"/>
    <col min="13" max="16" width="10.140625" style="3" customWidth="1"/>
    <col min="17" max="17" width="10.7109375" style="3" customWidth="1"/>
    <col min="18" max="18" width="11.5703125" style="3" customWidth="1"/>
    <col min="19" max="19" width="11.5703125" style="3" customWidth="1" outlineLevel="1"/>
    <col min="20" max="21" width="16.140625" style="3" customWidth="1" outlineLevel="1"/>
    <col min="22" max="22" width="7" style="3" customWidth="1" outlineLevel="1"/>
    <col min="23" max="23" width="9.140625" style="3"/>
    <col min="24" max="24" width="13.85546875" style="3" bestFit="1" customWidth="1"/>
    <col min="25" max="16384" width="9.140625" style="3"/>
  </cols>
  <sheetData>
    <row r="1" spans="1:17" ht="51" customHeight="1" x14ac:dyDescent="0.25">
      <c r="H1" s="114" t="s">
        <v>107</v>
      </c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5.5" customHeight="1" x14ac:dyDescent="0.25"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51" customHeight="1" x14ac:dyDescent="0.25">
      <c r="H3" s="119" t="s">
        <v>104</v>
      </c>
      <c r="I3" s="119"/>
      <c r="J3" s="119"/>
      <c r="K3" s="119"/>
      <c r="L3" s="119"/>
      <c r="M3" s="119"/>
      <c r="N3" s="119"/>
      <c r="O3" s="119"/>
      <c r="P3" s="119"/>
      <c r="Q3" s="119"/>
    </row>
    <row r="4" spans="1:17" ht="51" customHeight="1" x14ac:dyDescent="0.25"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51" customHeight="1" x14ac:dyDescent="0.25">
      <c r="A5" s="122" t="s">
        <v>97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51" customHeight="1" x14ac:dyDescent="0.25">
      <c r="E6" s="4"/>
      <c r="F6" s="4">
        <v>8</v>
      </c>
    </row>
    <row r="7" spans="1:17" ht="51" customHeight="1" x14ac:dyDescent="0.25">
      <c r="A7" s="123" t="s">
        <v>12</v>
      </c>
      <c r="B7" s="126" t="s">
        <v>13</v>
      </c>
      <c r="C7" s="137" t="s">
        <v>14</v>
      </c>
      <c r="D7" s="109" t="s">
        <v>15</v>
      </c>
      <c r="E7" s="111"/>
      <c r="F7" s="111"/>
      <c r="G7" s="113"/>
      <c r="H7" s="109" t="s">
        <v>0</v>
      </c>
      <c r="I7" s="109"/>
      <c r="J7" s="109"/>
      <c r="K7" s="110"/>
      <c r="L7" s="110"/>
      <c r="M7" s="110"/>
      <c r="N7" s="111"/>
      <c r="O7" s="111"/>
      <c r="P7" s="112"/>
      <c r="Q7" s="113"/>
    </row>
    <row r="8" spans="1:17" ht="51" customHeight="1" x14ac:dyDescent="0.25">
      <c r="A8" s="124"/>
      <c r="B8" s="127"/>
      <c r="C8" s="138"/>
      <c r="D8" s="117" t="s">
        <v>1</v>
      </c>
      <c r="E8" s="129" t="s">
        <v>2</v>
      </c>
      <c r="F8" s="129" t="s">
        <v>3</v>
      </c>
      <c r="G8" s="115" t="s">
        <v>4</v>
      </c>
      <c r="H8" s="117" t="s">
        <v>5</v>
      </c>
      <c r="I8" s="131" t="s">
        <v>6</v>
      </c>
      <c r="J8" s="129" t="s">
        <v>7</v>
      </c>
      <c r="K8" s="133" t="s">
        <v>11</v>
      </c>
      <c r="L8" s="134"/>
      <c r="M8" s="135"/>
      <c r="N8" s="120" t="s">
        <v>84</v>
      </c>
      <c r="O8" s="129" t="s">
        <v>92</v>
      </c>
      <c r="P8" s="129" t="s">
        <v>98</v>
      </c>
      <c r="Q8" s="115" t="s">
        <v>99</v>
      </c>
    </row>
    <row r="9" spans="1:17" ht="51" customHeight="1" x14ac:dyDescent="0.25">
      <c r="A9" s="125"/>
      <c r="B9" s="128"/>
      <c r="C9" s="139"/>
      <c r="D9" s="118"/>
      <c r="E9" s="130"/>
      <c r="F9" s="130"/>
      <c r="G9" s="116"/>
      <c r="H9" s="118"/>
      <c r="I9" s="132"/>
      <c r="J9" s="130"/>
      <c r="K9" s="43" t="s">
        <v>89</v>
      </c>
      <c r="L9" s="43" t="s">
        <v>90</v>
      </c>
      <c r="M9" s="43" t="s">
        <v>91</v>
      </c>
      <c r="N9" s="121"/>
      <c r="O9" s="130"/>
      <c r="P9" s="130"/>
      <c r="Q9" s="116"/>
    </row>
    <row r="10" spans="1:17" ht="51" customHeight="1" x14ac:dyDescent="0.25">
      <c r="A10" s="136" t="s">
        <v>16</v>
      </c>
      <c r="B10" s="136" t="s">
        <v>20</v>
      </c>
      <c r="C10" s="93" t="s">
        <v>17</v>
      </c>
      <c r="D10" s="55" t="s">
        <v>10</v>
      </c>
      <c r="E10" s="53" t="s">
        <v>18</v>
      </c>
      <c r="F10" s="53" t="s">
        <v>18</v>
      </c>
      <c r="G10" s="54" t="s">
        <v>18</v>
      </c>
      <c r="H10" s="94">
        <f>H12+H13+H14+H15+H16+H17+H18+H19+H20+H21</f>
        <v>1891.06</v>
      </c>
      <c r="I10" s="94">
        <f t="shared" ref="I10:J10" si="0">I12+I13+I14+I15+I16+I17+I18+I19+I20+I21</f>
        <v>2013.5</v>
      </c>
      <c r="J10" s="94">
        <f t="shared" si="0"/>
        <v>2604.41</v>
      </c>
      <c r="K10" s="94">
        <f>K12+K13+K14+K15+K16+K17+K18+K19+K20+K21+K22</f>
        <v>2180.6999999999998</v>
      </c>
      <c r="L10" s="94">
        <f t="shared" ref="L10:O10" si="1">L12+L13+L14+L15+L16+L17+L18+L19+L20+L21+L22</f>
        <v>473</v>
      </c>
      <c r="M10" s="94">
        <f t="shared" si="1"/>
        <v>2653.7</v>
      </c>
      <c r="N10" s="94">
        <f t="shared" si="1"/>
        <v>2244.6</v>
      </c>
      <c r="O10" s="94">
        <f t="shared" si="1"/>
        <v>2020.1</v>
      </c>
      <c r="P10" s="94">
        <f t="shared" ref="P10" si="2">P12+P13+P14+P15+P16+P17+P18+P19+P20+P21+P22</f>
        <v>2020.1</v>
      </c>
      <c r="Q10" s="94">
        <f>Q12+Q13+Q14+Q15+Q16+Q17+Q18+Q19+Q20+Q21+Q22</f>
        <v>15447.47</v>
      </c>
    </row>
    <row r="11" spans="1:17" ht="51" customHeight="1" x14ac:dyDescent="0.25">
      <c r="A11" s="136"/>
      <c r="B11" s="136"/>
      <c r="C11" s="95" t="s">
        <v>19</v>
      </c>
      <c r="D11" s="96"/>
      <c r="E11" s="40"/>
      <c r="F11" s="40"/>
      <c r="G11" s="85"/>
      <c r="H11" s="97"/>
      <c r="I11" s="98"/>
      <c r="J11" s="48"/>
      <c r="K11" s="48"/>
      <c r="L11" s="41"/>
      <c r="M11" s="99"/>
      <c r="N11" s="41"/>
      <c r="O11" s="41"/>
      <c r="P11" s="41"/>
      <c r="Q11" s="100"/>
    </row>
    <row r="12" spans="1:17" ht="51" customHeight="1" x14ac:dyDescent="0.25">
      <c r="A12" s="136"/>
      <c r="B12" s="136"/>
      <c r="C12" s="136" t="s">
        <v>9</v>
      </c>
      <c r="D12" s="51" t="s">
        <v>10</v>
      </c>
      <c r="E12" s="44" t="s">
        <v>88</v>
      </c>
      <c r="F12" s="45">
        <v>4937423</v>
      </c>
      <c r="G12" s="49">
        <v>611</v>
      </c>
      <c r="H12" s="47">
        <v>60</v>
      </c>
      <c r="I12" s="101"/>
      <c r="J12" s="47"/>
      <c r="K12" s="47"/>
      <c r="L12" s="46"/>
      <c r="M12" s="41"/>
      <c r="N12" s="47"/>
      <c r="O12" s="46"/>
      <c r="P12" s="46"/>
      <c r="Q12" s="102">
        <f>H12+I12+M12+N12+O12+J12+P12</f>
        <v>60</v>
      </c>
    </row>
    <row r="13" spans="1:17" ht="51" customHeight="1" x14ac:dyDescent="0.25">
      <c r="A13" s="136"/>
      <c r="B13" s="136"/>
      <c r="C13" s="136"/>
      <c r="D13" s="52" t="s">
        <v>10</v>
      </c>
      <c r="E13" s="42" t="s">
        <v>88</v>
      </c>
      <c r="F13" s="40">
        <v>4939423</v>
      </c>
      <c r="G13" s="50">
        <v>611</v>
      </c>
      <c r="H13" s="48">
        <v>0.06</v>
      </c>
      <c r="I13" s="98"/>
      <c r="J13" s="48"/>
      <c r="K13" s="48"/>
      <c r="L13" s="41"/>
      <c r="M13" s="41"/>
      <c r="N13" s="48"/>
      <c r="O13" s="41"/>
      <c r="P13" s="41"/>
      <c r="Q13" s="102">
        <f t="shared" ref="Q13:Q22" si="3">H13+I13+M13+N13+O13+J13+P13</f>
        <v>0.06</v>
      </c>
    </row>
    <row r="14" spans="1:17" ht="51" customHeight="1" x14ac:dyDescent="0.25">
      <c r="A14" s="136"/>
      <c r="B14" s="136"/>
      <c r="C14" s="136"/>
      <c r="D14" s="52" t="s">
        <v>10</v>
      </c>
      <c r="E14" s="42" t="s">
        <v>88</v>
      </c>
      <c r="F14" s="40">
        <v>5021021</v>
      </c>
      <c r="G14" s="50">
        <v>611</v>
      </c>
      <c r="H14" s="48">
        <v>62</v>
      </c>
      <c r="I14" s="98">
        <v>181.55</v>
      </c>
      <c r="J14" s="48"/>
      <c r="K14" s="48"/>
      <c r="L14" s="41"/>
      <c r="M14" s="41"/>
      <c r="N14" s="48"/>
      <c r="O14" s="41"/>
      <c r="P14" s="41"/>
      <c r="Q14" s="102">
        <f t="shared" si="3"/>
        <v>243.55</v>
      </c>
    </row>
    <row r="15" spans="1:17" ht="51" customHeight="1" x14ac:dyDescent="0.25">
      <c r="A15" s="136"/>
      <c r="B15" s="136"/>
      <c r="C15" s="136"/>
      <c r="D15" s="52" t="s">
        <v>10</v>
      </c>
      <c r="E15" s="42" t="s">
        <v>88</v>
      </c>
      <c r="F15" s="40">
        <v>5020010210</v>
      </c>
      <c r="G15" s="50">
        <v>611</v>
      </c>
      <c r="H15" s="48"/>
      <c r="I15" s="98"/>
      <c r="J15" s="48">
        <v>23.7</v>
      </c>
      <c r="K15" s="48"/>
      <c r="L15" s="41">
        <v>30.3</v>
      </c>
      <c r="M15" s="41">
        <f>K15+L15</f>
        <v>30.3</v>
      </c>
      <c r="N15" s="48"/>
      <c r="O15" s="41"/>
      <c r="P15" s="41"/>
      <c r="Q15" s="102">
        <f t="shared" si="3"/>
        <v>54</v>
      </c>
    </row>
    <row r="16" spans="1:17" ht="51" customHeight="1" x14ac:dyDescent="0.25">
      <c r="A16" s="136"/>
      <c r="B16" s="136"/>
      <c r="C16" s="136"/>
      <c r="D16" s="52" t="s">
        <v>10</v>
      </c>
      <c r="E16" s="42" t="s">
        <v>88</v>
      </c>
      <c r="F16" s="40">
        <v>5098061</v>
      </c>
      <c r="G16" s="50">
        <v>611</v>
      </c>
      <c r="H16" s="97">
        <v>1769</v>
      </c>
      <c r="I16" s="98">
        <v>1831.95</v>
      </c>
      <c r="J16" s="48"/>
      <c r="K16" s="48"/>
      <c r="L16" s="41"/>
      <c r="M16" s="41"/>
      <c r="N16" s="48"/>
      <c r="O16" s="41"/>
      <c r="P16" s="41"/>
      <c r="Q16" s="102">
        <f t="shared" si="3"/>
        <v>3600.95</v>
      </c>
    </row>
    <row r="17" spans="1:17" ht="51" customHeight="1" x14ac:dyDescent="0.25">
      <c r="A17" s="136"/>
      <c r="B17" s="136"/>
      <c r="C17" s="136"/>
      <c r="D17" s="52" t="s">
        <v>10</v>
      </c>
      <c r="E17" s="42" t="s">
        <v>88</v>
      </c>
      <c r="F17" s="40">
        <v>5090080610</v>
      </c>
      <c r="G17" s="85">
        <v>611</v>
      </c>
      <c r="H17" s="97"/>
      <c r="I17" s="98"/>
      <c r="J17" s="48">
        <v>2180.71</v>
      </c>
      <c r="K17" s="48">
        <v>2180.6999999999998</v>
      </c>
      <c r="L17" s="41">
        <f>-2.7-200</f>
        <v>-202.7</v>
      </c>
      <c r="M17" s="41">
        <f>K17+L17</f>
        <v>1977.9999999999998</v>
      </c>
      <c r="N17" s="48"/>
      <c r="O17" s="41"/>
      <c r="P17" s="41"/>
      <c r="Q17" s="102">
        <f t="shared" si="3"/>
        <v>4158.71</v>
      </c>
    </row>
    <row r="18" spans="1:17" ht="51" customHeight="1" x14ac:dyDescent="0.25">
      <c r="A18" s="136"/>
      <c r="B18" s="136"/>
      <c r="C18" s="136"/>
      <c r="D18" s="52" t="s">
        <v>10</v>
      </c>
      <c r="E18" s="42" t="s">
        <v>88</v>
      </c>
      <c r="F18" s="40">
        <v>5090080610</v>
      </c>
      <c r="G18" s="85">
        <v>612</v>
      </c>
      <c r="H18" s="97"/>
      <c r="I18" s="101"/>
      <c r="J18" s="47">
        <v>400</v>
      </c>
      <c r="K18" s="47"/>
      <c r="L18" s="46"/>
      <c r="M18" s="46"/>
      <c r="N18" s="47"/>
      <c r="O18" s="46"/>
      <c r="P18" s="46"/>
      <c r="Q18" s="102">
        <f t="shared" si="3"/>
        <v>400</v>
      </c>
    </row>
    <row r="19" spans="1:17" ht="51" customHeight="1" x14ac:dyDescent="0.25">
      <c r="A19" s="136"/>
      <c r="B19" s="136"/>
      <c r="C19" s="136"/>
      <c r="D19" s="51" t="s">
        <v>10</v>
      </c>
      <c r="E19" s="44" t="s">
        <v>88</v>
      </c>
      <c r="F19" s="45" t="s">
        <v>95</v>
      </c>
      <c r="G19" s="84">
        <v>612</v>
      </c>
      <c r="H19" s="97"/>
      <c r="I19" s="98"/>
      <c r="J19" s="48"/>
      <c r="K19" s="48"/>
      <c r="L19" s="41">
        <v>2.7</v>
      </c>
      <c r="M19" s="41">
        <v>2.7</v>
      </c>
      <c r="N19" s="48"/>
      <c r="O19" s="41"/>
      <c r="P19" s="41"/>
      <c r="Q19" s="102">
        <f t="shared" si="3"/>
        <v>2.7</v>
      </c>
    </row>
    <row r="20" spans="1:17" ht="51" customHeight="1" x14ac:dyDescent="0.25">
      <c r="A20" s="136"/>
      <c r="B20" s="136"/>
      <c r="C20" s="136"/>
      <c r="D20" s="52" t="s">
        <v>10</v>
      </c>
      <c r="E20" s="42" t="s">
        <v>88</v>
      </c>
      <c r="F20" s="40" t="s">
        <v>96</v>
      </c>
      <c r="G20" s="50">
        <v>612</v>
      </c>
      <c r="H20" s="48"/>
      <c r="I20" s="98"/>
      <c r="J20" s="48"/>
      <c r="K20" s="48"/>
      <c r="L20" s="41">
        <v>261.89999999999998</v>
      </c>
      <c r="M20" s="41">
        <v>261.89999999999998</v>
      </c>
      <c r="N20" s="48"/>
      <c r="O20" s="41"/>
      <c r="P20" s="41"/>
      <c r="Q20" s="102">
        <f t="shared" si="3"/>
        <v>261.89999999999998</v>
      </c>
    </row>
    <row r="21" spans="1:17" ht="51" customHeight="1" x14ac:dyDescent="0.25">
      <c r="A21" s="136"/>
      <c r="B21" s="136"/>
      <c r="C21" s="136"/>
      <c r="D21" s="103" t="s">
        <v>10</v>
      </c>
      <c r="E21" s="42" t="s">
        <v>88</v>
      </c>
      <c r="F21" s="40">
        <v>5090010460</v>
      </c>
      <c r="G21" s="50">
        <v>611</v>
      </c>
      <c r="H21" s="48"/>
      <c r="I21" s="98"/>
      <c r="J21" s="48"/>
      <c r="K21" s="48"/>
      <c r="L21" s="41">
        <v>180.8</v>
      </c>
      <c r="M21" s="41">
        <v>180.8</v>
      </c>
      <c r="N21" s="48"/>
      <c r="O21" s="41"/>
      <c r="P21" s="41"/>
      <c r="Q21" s="102">
        <f t="shared" si="3"/>
        <v>180.8</v>
      </c>
    </row>
    <row r="22" spans="1:17" ht="51" customHeight="1" x14ac:dyDescent="0.25">
      <c r="A22" s="136"/>
      <c r="B22" s="136"/>
      <c r="C22" s="136"/>
      <c r="D22" s="51" t="s">
        <v>10</v>
      </c>
      <c r="E22" s="44" t="s">
        <v>88</v>
      </c>
      <c r="F22" s="45">
        <v>5090080620</v>
      </c>
      <c r="G22" s="84">
        <v>540</v>
      </c>
      <c r="H22" s="104"/>
      <c r="I22" s="101"/>
      <c r="J22" s="47"/>
      <c r="K22" s="47"/>
      <c r="L22" s="46">
        <v>200</v>
      </c>
      <c r="M22" s="46">
        <v>200</v>
      </c>
      <c r="N22" s="47">
        <v>2244.6</v>
      </c>
      <c r="O22" s="46">
        <v>2020.1</v>
      </c>
      <c r="P22" s="46">
        <v>2020.1</v>
      </c>
      <c r="Q22" s="102">
        <f t="shared" si="3"/>
        <v>6484.7999999999993</v>
      </c>
    </row>
  </sheetData>
  <mergeCells count="23">
    <mergeCell ref="K8:M8"/>
    <mergeCell ref="A10:A22"/>
    <mergeCell ref="B10:B22"/>
    <mergeCell ref="C12:C22"/>
    <mergeCell ref="P8:P9"/>
    <mergeCell ref="C7:C9"/>
    <mergeCell ref="D7:G7"/>
    <mergeCell ref="H7:Q7"/>
    <mergeCell ref="H1:Q1"/>
    <mergeCell ref="G8:G9"/>
    <mergeCell ref="H8:H9"/>
    <mergeCell ref="H3:Q3"/>
    <mergeCell ref="N8:N9"/>
    <mergeCell ref="Q8:Q9"/>
    <mergeCell ref="A5:Q5"/>
    <mergeCell ref="A7:A9"/>
    <mergeCell ref="B7:B9"/>
    <mergeCell ref="F8:F9"/>
    <mergeCell ref="O8:O9"/>
    <mergeCell ref="I8:I9"/>
    <mergeCell ref="J8:J9"/>
    <mergeCell ref="D8:D9"/>
    <mergeCell ref="E8:E9"/>
  </mergeCells>
  <phoneticPr fontId="9" type="noConversion"/>
  <pageMargins left="0.23" right="0.14000000000000001" top="0.38" bottom="0.28999999999999998" header="0.23" footer="0.15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X12"/>
  <sheetViews>
    <sheetView view="pageBreakPreview" zoomScale="75" zoomScaleNormal="100" zoomScaleSheetLayoutView="75" workbookViewId="0">
      <selection sqref="A1:K12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1" width="12.7109375" style="9" customWidth="1"/>
    <col min="12" max="12" width="8.140625" style="9" customWidth="1"/>
    <col min="13" max="24" width="9.140625" style="2"/>
    <col min="25" max="16384" width="9.140625" style="1"/>
  </cols>
  <sheetData>
    <row r="1" spans="1:11" ht="56.25" customHeight="1" x14ac:dyDescent="0.25">
      <c r="A1" s="3"/>
      <c r="B1" s="3"/>
      <c r="C1" s="3"/>
      <c r="D1" s="1"/>
      <c r="E1" s="143" t="s">
        <v>108</v>
      </c>
      <c r="F1" s="143"/>
      <c r="G1" s="143"/>
      <c r="H1" s="143"/>
      <c r="I1" s="143"/>
      <c r="J1" s="143"/>
      <c r="K1" s="143"/>
    </row>
    <row r="2" spans="1:11" ht="15.75" x14ac:dyDescent="0.25">
      <c r="A2" s="3"/>
      <c r="B2" s="3"/>
      <c r="C2" s="3"/>
      <c r="D2" s="57"/>
      <c r="E2" s="57"/>
      <c r="F2" s="57"/>
      <c r="G2" s="57"/>
      <c r="H2" s="57"/>
      <c r="I2" s="57"/>
      <c r="J2" s="57"/>
      <c r="K2" s="57"/>
    </row>
    <row r="3" spans="1:11" ht="48" customHeight="1" x14ac:dyDescent="0.25">
      <c r="A3" s="3"/>
      <c r="B3" s="3"/>
      <c r="C3" s="3"/>
      <c r="E3" s="143" t="s">
        <v>105</v>
      </c>
      <c r="F3" s="143"/>
      <c r="G3" s="143"/>
      <c r="H3" s="143"/>
      <c r="I3" s="143"/>
      <c r="J3" s="143"/>
      <c r="K3" s="143"/>
    </row>
    <row r="4" spans="1:11" ht="15.75" x14ac:dyDescent="0.25">
      <c r="A4" s="3"/>
      <c r="B4" s="3"/>
      <c r="C4" s="3"/>
      <c r="E4" s="62"/>
      <c r="F4" s="62"/>
      <c r="G4" s="62"/>
      <c r="H4" s="62"/>
      <c r="I4" s="62"/>
      <c r="J4" s="62"/>
      <c r="K4" s="62"/>
    </row>
    <row r="5" spans="1:11" ht="15.75" x14ac:dyDescent="0.2">
      <c r="A5" s="149" t="s">
        <v>93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">
      <c r="A7" s="144" t="s">
        <v>21</v>
      </c>
      <c r="B7" s="144" t="s">
        <v>22</v>
      </c>
      <c r="C7" s="144" t="s">
        <v>23</v>
      </c>
      <c r="D7" s="146" t="s">
        <v>24</v>
      </c>
      <c r="E7" s="147"/>
      <c r="F7" s="147"/>
      <c r="G7" s="147"/>
      <c r="H7" s="147"/>
      <c r="I7" s="147"/>
      <c r="J7" s="147"/>
      <c r="K7" s="148"/>
    </row>
    <row r="8" spans="1:11" ht="47.25" x14ac:dyDescent="0.2">
      <c r="A8" s="145"/>
      <c r="B8" s="145"/>
      <c r="C8" s="145"/>
      <c r="D8" s="105" t="s">
        <v>5</v>
      </c>
      <c r="E8" s="105" t="s">
        <v>6</v>
      </c>
      <c r="F8" s="105" t="s">
        <v>7</v>
      </c>
      <c r="G8" s="105" t="s">
        <v>11</v>
      </c>
      <c r="H8" s="105" t="s">
        <v>84</v>
      </c>
      <c r="I8" s="105" t="s">
        <v>92</v>
      </c>
      <c r="J8" s="105" t="s">
        <v>98</v>
      </c>
      <c r="K8" s="105" t="s">
        <v>99</v>
      </c>
    </row>
    <row r="9" spans="1:11" ht="15.75" x14ac:dyDescent="0.2">
      <c r="A9" s="140" t="s">
        <v>16</v>
      </c>
      <c r="B9" s="140" t="s">
        <v>20</v>
      </c>
      <c r="C9" s="6" t="s">
        <v>25</v>
      </c>
      <c r="D9" s="106">
        <f t="shared" ref="D9:I9" si="0">D12</f>
        <v>1891.06</v>
      </c>
      <c r="E9" s="106">
        <f t="shared" si="0"/>
        <v>2013.5</v>
      </c>
      <c r="F9" s="106">
        <f t="shared" si="0"/>
        <v>2604.41</v>
      </c>
      <c r="G9" s="5">
        <f t="shared" si="0"/>
        <v>2653.7</v>
      </c>
      <c r="H9" s="5">
        <f t="shared" si="0"/>
        <v>2244.6</v>
      </c>
      <c r="I9" s="5">
        <f t="shared" si="0"/>
        <v>2020.1</v>
      </c>
      <c r="J9" s="5">
        <f t="shared" ref="J9" si="1">J12</f>
        <v>2020.1</v>
      </c>
      <c r="K9" s="106">
        <f>D9+E9+F9+G9+H9+I9+J9</f>
        <v>15447.47</v>
      </c>
    </row>
    <row r="10" spans="1:11" ht="15.75" x14ac:dyDescent="0.2">
      <c r="A10" s="141"/>
      <c r="B10" s="141"/>
      <c r="C10" s="6" t="s">
        <v>26</v>
      </c>
      <c r="D10" s="7"/>
      <c r="E10" s="7"/>
      <c r="F10" s="7"/>
      <c r="G10" s="7"/>
      <c r="H10" s="7"/>
      <c r="I10" s="7"/>
      <c r="J10" s="7"/>
      <c r="K10" s="7"/>
    </row>
    <row r="11" spans="1:11" ht="31.5" x14ac:dyDescent="0.2">
      <c r="A11" s="141"/>
      <c r="B11" s="141"/>
      <c r="C11" s="8" t="s">
        <v>27</v>
      </c>
      <c r="D11" s="7"/>
      <c r="E11" s="7"/>
      <c r="F11" s="7"/>
      <c r="G11" s="7"/>
      <c r="H11" s="7"/>
      <c r="I11" s="7"/>
      <c r="J11" s="7"/>
      <c r="K11" s="7"/>
    </row>
    <row r="12" spans="1:11" ht="63" x14ac:dyDescent="0.2">
      <c r="A12" s="142"/>
      <c r="B12" s="142"/>
      <c r="C12" s="8" t="s">
        <v>28</v>
      </c>
      <c r="D12" s="107">
        <v>1891.06</v>
      </c>
      <c r="E12" s="107">
        <v>2013.5</v>
      </c>
      <c r="F12" s="107">
        <v>2604.41</v>
      </c>
      <c r="G12" s="5">
        <v>2653.7</v>
      </c>
      <c r="H12" s="5">
        <v>2244.6</v>
      </c>
      <c r="I12" s="5">
        <v>2020.1</v>
      </c>
      <c r="J12" s="5">
        <v>2020.1</v>
      </c>
      <c r="K12" s="106">
        <f>D12+E12+F12+G12+H12+I12+J12</f>
        <v>15447.47</v>
      </c>
    </row>
  </sheetData>
  <mergeCells count="9">
    <mergeCell ref="A9:A12"/>
    <mergeCell ref="B9:B12"/>
    <mergeCell ref="E3:K3"/>
    <mergeCell ref="E1:K1"/>
    <mergeCell ref="B7:B8"/>
    <mergeCell ref="C7:C8"/>
    <mergeCell ref="D7:K7"/>
    <mergeCell ref="A5:K5"/>
    <mergeCell ref="A7:A8"/>
  </mergeCells>
  <phoneticPr fontId="9" type="noConversion"/>
  <pageMargins left="0.14000000000000001" right="0.14000000000000001" top="0.34" bottom="0.25" header="0.15" footer="0.1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F26"/>
  <sheetViews>
    <sheetView view="pageBreakPreview" zoomScale="75" zoomScaleNormal="100" zoomScaleSheetLayoutView="75" workbookViewId="0">
      <selection sqref="A1:S23"/>
    </sheetView>
  </sheetViews>
  <sheetFormatPr defaultColWidth="9.140625" defaultRowHeight="18.75" outlineLevelRow="1" x14ac:dyDescent="0.2"/>
  <cols>
    <col min="1" max="1" width="46.140625" style="14" customWidth="1"/>
    <col min="2" max="10" width="8.85546875" style="13" customWidth="1"/>
    <col min="11" max="13" width="9.5703125" style="13" customWidth="1"/>
    <col min="14" max="14" width="9.28515625" style="14" customWidth="1"/>
    <col min="15" max="15" width="9.5703125" style="14" customWidth="1"/>
    <col min="16" max="19" width="8.7109375" style="13" customWidth="1"/>
    <col min="20" max="20" width="8.42578125" style="13" customWidth="1"/>
    <col min="21" max="21" width="17.5703125" style="13" customWidth="1"/>
    <col min="22" max="22" width="14.28515625" style="13" customWidth="1"/>
    <col min="23" max="23" width="13.140625" style="13" customWidth="1"/>
    <col min="24" max="24" width="10.140625" style="13" customWidth="1"/>
    <col min="25" max="25" width="11.28515625" style="13" customWidth="1"/>
    <col min="26" max="26" width="12.85546875" style="13" customWidth="1"/>
    <col min="27" max="27" width="10.140625" style="13" customWidth="1"/>
    <col min="28" max="28" width="4.7109375" style="13" customWidth="1"/>
    <col min="29" max="29" width="5.5703125" style="13" customWidth="1"/>
    <col min="30" max="30" width="6.140625" style="13" customWidth="1"/>
    <col min="31" max="31" width="5.85546875" style="13" customWidth="1"/>
    <col min="32" max="16384" width="9.140625" style="13"/>
  </cols>
  <sheetData>
    <row r="1" spans="1:32" s="12" customFormat="1" ht="42" customHeight="1" x14ac:dyDescent="0.3">
      <c r="A1" s="11"/>
      <c r="K1" s="158" t="s">
        <v>112</v>
      </c>
      <c r="L1" s="158"/>
      <c r="M1" s="158"/>
      <c r="N1" s="158"/>
      <c r="O1" s="158"/>
      <c r="P1" s="158"/>
      <c r="Q1" s="158"/>
      <c r="R1" s="158"/>
      <c r="S1" s="158"/>
    </row>
    <row r="2" spans="1:32" s="12" customFormat="1" ht="12.75" customHeight="1" x14ac:dyDescent="0.3">
      <c r="A2" s="11"/>
      <c r="G2" s="56"/>
      <c r="H2" s="63"/>
      <c r="I2" s="63"/>
      <c r="J2" s="63"/>
      <c r="K2" s="82"/>
      <c r="L2" s="82"/>
      <c r="M2" s="82"/>
      <c r="N2" s="108"/>
      <c r="O2" s="90"/>
      <c r="P2" s="83"/>
      <c r="Q2" s="83"/>
      <c r="R2" s="83"/>
      <c r="S2" s="83"/>
    </row>
    <row r="3" spans="1:32" s="12" customFormat="1" ht="39.75" customHeight="1" x14ac:dyDescent="0.3">
      <c r="A3" s="11"/>
      <c r="K3" s="158" t="s">
        <v>106</v>
      </c>
      <c r="L3" s="158"/>
      <c r="M3" s="158"/>
      <c r="N3" s="158"/>
      <c r="O3" s="158"/>
      <c r="P3" s="158"/>
      <c r="Q3" s="158"/>
      <c r="R3" s="158"/>
      <c r="S3" s="158"/>
    </row>
    <row r="4" spans="1:32" s="12" customFormat="1" ht="39.75" customHeight="1" x14ac:dyDescent="0.3">
      <c r="A4" s="11"/>
      <c r="K4" s="56"/>
      <c r="L4" s="56"/>
      <c r="M4" s="56"/>
      <c r="N4" s="91"/>
      <c r="O4" s="91"/>
      <c r="P4" s="63"/>
      <c r="Q4" s="63"/>
      <c r="R4" s="56"/>
      <c r="S4" s="63"/>
    </row>
    <row r="5" spans="1:32" ht="21.75" customHeight="1" x14ac:dyDescent="0.2">
      <c r="A5" s="161" t="s">
        <v>29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87"/>
    </row>
    <row r="6" spans="1:32" ht="10.5" customHeight="1" x14ac:dyDescent="0.2"/>
    <row r="7" spans="1:32" s="59" customFormat="1" ht="39.75" customHeight="1" x14ac:dyDescent="0.2">
      <c r="A7" s="160" t="s">
        <v>30</v>
      </c>
      <c r="B7" s="162" t="s">
        <v>31</v>
      </c>
      <c r="C7" s="163"/>
      <c r="D7" s="163"/>
      <c r="E7" s="163"/>
      <c r="F7" s="163"/>
      <c r="G7" s="163"/>
      <c r="H7" s="163"/>
      <c r="I7" s="163"/>
      <c r="J7" s="164"/>
      <c r="K7" s="165" t="s">
        <v>32</v>
      </c>
      <c r="L7" s="166"/>
      <c r="M7" s="166"/>
      <c r="N7" s="166"/>
      <c r="O7" s="166"/>
      <c r="P7" s="166"/>
      <c r="Q7" s="166"/>
      <c r="R7" s="166"/>
      <c r="S7" s="167"/>
    </row>
    <row r="8" spans="1:32" s="14" customFormat="1" ht="37.5" x14ac:dyDescent="0.2">
      <c r="A8" s="160"/>
      <c r="B8" s="15" t="s">
        <v>33</v>
      </c>
      <c r="C8" s="15" t="s">
        <v>34</v>
      </c>
      <c r="D8" s="15" t="s">
        <v>5</v>
      </c>
      <c r="E8" s="15" t="s">
        <v>6</v>
      </c>
      <c r="F8" s="15" t="s">
        <v>7</v>
      </c>
      <c r="G8" s="15" t="s">
        <v>11</v>
      </c>
      <c r="H8" s="81" t="s">
        <v>84</v>
      </c>
      <c r="I8" s="81" t="s">
        <v>92</v>
      </c>
      <c r="J8" s="86" t="s">
        <v>98</v>
      </c>
      <c r="K8" s="15" t="s">
        <v>33</v>
      </c>
      <c r="L8" s="15" t="s">
        <v>34</v>
      </c>
      <c r="M8" s="15" t="s">
        <v>5</v>
      </c>
      <c r="N8" s="92" t="s">
        <v>6</v>
      </c>
      <c r="O8" s="81" t="s">
        <v>7</v>
      </c>
      <c r="P8" s="81" t="s">
        <v>11</v>
      </c>
      <c r="Q8" s="81" t="s">
        <v>84</v>
      </c>
      <c r="R8" s="81" t="s">
        <v>92</v>
      </c>
      <c r="S8" s="86" t="s">
        <v>98</v>
      </c>
    </row>
    <row r="9" spans="1:32" s="14" customFormat="1" x14ac:dyDescent="0.3">
      <c r="A9" s="150" t="s">
        <v>35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2"/>
      <c r="AF9" s="159"/>
    </row>
    <row r="10" spans="1:32" s="16" customFormat="1" x14ac:dyDescent="0.3">
      <c r="A10" s="150" t="s">
        <v>36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  <c r="AF10" s="159"/>
    </row>
    <row r="11" spans="1:32" s="14" customFormat="1" ht="31.5" customHeight="1" x14ac:dyDescent="0.2">
      <c r="A11" s="17" t="s">
        <v>37</v>
      </c>
      <c r="B11" s="18">
        <v>16</v>
      </c>
      <c r="C11" s="18">
        <v>17</v>
      </c>
      <c r="D11" s="18">
        <v>18</v>
      </c>
      <c r="E11" s="18">
        <v>18</v>
      </c>
      <c r="F11" s="18">
        <v>18</v>
      </c>
      <c r="G11" s="18">
        <v>18</v>
      </c>
      <c r="H11" s="18">
        <v>18</v>
      </c>
      <c r="I11" s="18">
        <v>18</v>
      </c>
      <c r="J11" s="18">
        <v>18</v>
      </c>
      <c r="K11" s="19">
        <f>B11*1344/14165</f>
        <v>1.5181080127073774</v>
      </c>
      <c r="L11" s="19">
        <f>C11*1622/14294</f>
        <v>1.9290611445361689</v>
      </c>
      <c r="M11" s="19">
        <f>D11*1769/14520</f>
        <v>2.1929752066115702</v>
      </c>
      <c r="N11" s="19">
        <v>2.1929752066115702</v>
      </c>
      <c r="O11" s="19">
        <f>F11*2180.71/14526</f>
        <v>2.7022428748451053</v>
      </c>
      <c r="P11" s="19">
        <f t="shared" ref="P11:S11" si="0">G11*2180.71/14526</f>
        <v>2.7022428748451053</v>
      </c>
      <c r="Q11" s="19">
        <f t="shared" si="0"/>
        <v>2.7022428748451053</v>
      </c>
      <c r="R11" s="19">
        <f t="shared" si="0"/>
        <v>2.7022428748451053</v>
      </c>
      <c r="S11" s="19">
        <f t="shared" si="0"/>
        <v>2.7022428748451053</v>
      </c>
      <c r="AF11" s="159"/>
    </row>
    <row r="12" spans="1:32" s="14" customFormat="1" ht="36.75" customHeight="1" outlineLevel="1" x14ac:dyDescent="0.2">
      <c r="A12" s="17" t="s">
        <v>38</v>
      </c>
      <c r="B12" s="18">
        <v>170</v>
      </c>
      <c r="C12" s="18">
        <v>175</v>
      </c>
      <c r="D12" s="18">
        <v>180</v>
      </c>
      <c r="E12" s="18">
        <v>186</v>
      </c>
      <c r="F12" s="18">
        <v>186</v>
      </c>
      <c r="G12" s="18">
        <v>186</v>
      </c>
      <c r="H12" s="18">
        <v>186</v>
      </c>
      <c r="I12" s="18">
        <v>186</v>
      </c>
      <c r="J12" s="18">
        <v>186</v>
      </c>
      <c r="K12" s="19">
        <f>B12*1344/14165</f>
        <v>16.129897635015883</v>
      </c>
      <c r="L12" s="19">
        <f>C12*1622/14294</f>
        <v>19.857982370225269</v>
      </c>
      <c r="M12" s="19">
        <f>D12*1769/14520</f>
        <v>21.929752066115704</v>
      </c>
      <c r="N12" s="19">
        <v>21.929752066115704</v>
      </c>
      <c r="O12" s="19">
        <f>F12*2180.71/14526</f>
        <v>27.923176373399421</v>
      </c>
      <c r="P12" s="19">
        <f t="shared" ref="P12:S12" si="1">G12*2180.71/14526</f>
        <v>27.923176373399421</v>
      </c>
      <c r="Q12" s="19">
        <f t="shared" si="1"/>
        <v>27.923176373399421</v>
      </c>
      <c r="R12" s="19">
        <f t="shared" si="1"/>
        <v>27.923176373399421</v>
      </c>
      <c r="S12" s="19">
        <f t="shared" si="1"/>
        <v>27.923176373399421</v>
      </c>
      <c r="T12" s="16" t="s">
        <v>39</v>
      </c>
      <c r="U12" s="16">
        <v>36730.300000000003</v>
      </c>
      <c r="V12" s="16">
        <v>45061.4</v>
      </c>
      <c r="W12" s="16">
        <v>45061.4</v>
      </c>
      <c r="X12" s="16">
        <v>952.19999999999993</v>
      </c>
      <c r="Y12" s="16">
        <v>952.19999999999993</v>
      </c>
      <c r="Z12" s="16">
        <v>952.19999999999993</v>
      </c>
      <c r="AF12" s="159"/>
    </row>
    <row r="13" spans="1:32" s="14" customFormat="1" ht="31.5" customHeight="1" outlineLevel="1" x14ac:dyDescent="0.2">
      <c r="A13" s="17" t="s">
        <v>40</v>
      </c>
      <c r="B13" s="18">
        <v>12</v>
      </c>
      <c r="C13" s="18">
        <v>13</v>
      </c>
      <c r="D13" s="18">
        <v>14</v>
      </c>
      <c r="E13" s="18">
        <v>14</v>
      </c>
      <c r="F13" s="18">
        <f>D13</f>
        <v>14</v>
      </c>
      <c r="G13" s="18">
        <f>E13</f>
        <v>14</v>
      </c>
      <c r="H13" s="18">
        <f>E13</f>
        <v>14</v>
      </c>
      <c r="I13" s="18">
        <f>F13</f>
        <v>14</v>
      </c>
      <c r="J13" s="18">
        <f>G13</f>
        <v>14</v>
      </c>
      <c r="K13" s="19">
        <f>B13*1344/14165</f>
        <v>1.1385810095305331</v>
      </c>
      <c r="L13" s="19">
        <f>C13*1622/14294</f>
        <v>1.4751644046453056</v>
      </c>
      <c r="M13" s="19">
        <f>D13*1769/14520</f>
        <v>1.7056473829201102</v>
      </c>
      <c r="N13" s="19">
        <v>1.7056473829201102</v>
      </c>
      <c r="O13" s="19">
        <f>F13*2180.71/14526</f>
        <v>2.1017444582128597</v>
      </c>
      <c r="P13" s="19">
        <f t="shared" ref="P13:S13" si="2">G13*2180.71/14526</f>
        <v>2.1017444582128597</v>
      </c>
      <c r="Q13" s="19">
        <f t="shared" si="2"/>
        <v>2.1017444582128597</v>
      </c>
      <c r="R13" s="19">
        <f t="shared" si="2"/>
        <v>2.1017444582128597</v>
      </c>
      <c r="S13" s="19">
        <f t="shared" si="2"/>
        <v>2.1017444582128597</v>
      </c>
      <c r="T13" s="16" t="s">
        <v>41</v>
      </c>
      <c r="U13" s="16">
        <v>4533.6000000000004</v>
      </c>
      <c r="V13" s="16">
        <v>5535.2</v>
      </c>
      <c r="W13" s="16">
        <v>5535.2</v>
      </c>
      <c r="X13" s="16"/>
      <c r="Y13" s="16"/>
      <c r="Z13" s="16"/>
      <c r="AF13" s="159"/>
    </row>
    <row r="14" spans="1:32" s="16" customFormat="1" ht="18.75" customHeight="1" x14ac:dyDescent="0.3">
      <c r="A14" s="153" t="s">
        <v>42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5"/>
      <c r="AF14" s="159"/>
    </row>
    <row r="15" spans="1:32" s="16" customFormat="1" x14ac:dyDescent="0.3">
      <c r="A15" s="150" t="s">
        <v>36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/>
      <c r="AF15" s="159"/>
    </row>
    <row r="16" spans="1:32" s="16" customFormat="1" ht="22.5" customHeight="1" x14ac:dyDescent="0.25">
      <c r="A16" s="20" t="s">
        <v>43</v>
      </c>
      <c r="B16" s="18">
        <v>365</v>
      </c>
      <c r="C16" s="18">
        <v>380</v>
      </c>
      <c r="D16" s="18">
        <v>390</v>
      </c>
      <c r="E16" s="18">
        <v>390</v>
      </c>
      <c r="F16" s="18">
        <v>390</v>
      </c>
      <c r="G16" s="18">
        <v>390</v>
      </c>
      <c r="H16" s="18">
        <v>390</v>
      </c>
      <c r="I16" s="18">
        <v>390</v>
      </c>
      <c r="J16" s="18">
        <v>390</v>
      </c>
      <c r="K16" s="19">
        <f>B16*1344/14165</f>
        <v>34.631839039887048</v>
      </c>
      <c r="L16" s="19">
        <f>C16*1622/14294</f>
        <v>43.120190289632014</v>
      </c>
      <c r="M16" s="19">
        <f>D16*1769/14520</f>
        <v>47.514462809917354</v>
      </c>
      <c r="N16" s="19">
        <v>47.514462809917354</v>
      </c>
      <c r="O16" s="19">
        <f>F16*2180.71/14526</f>
        <v>58.548595621643948</v>
      </c>
      <c r="P16" s="19">
        <f t="shared" ref="P16:S16" si="3">G16*2180.71/14526</f>
        <v>58.548595621643948</v>
      </c>
      <c r="Q16" s="19">
        <f t="shared" si="3"/>
        <v>58.548595621643948</v>
      </c>
      <c r="R16" s="19">
        <f t="shared" si="3"/>
        <v>58.548595621643948</v>
      </c>
      <c r="S16" s="19">
        <f t="shared" si="3"/>
        <v>58.548595621643948</v>
      </c>
      <c r="AF16" s="159"/>
    </row>
    <row r="17" spans="1:32" s="16" customFormat="1" ht="33" customHeight="1" outlineLevel="1" x14ac:dyDescent="0.2">
      <c r="A17" s="21" t="s">
        <v>44</v>
      </c>
      <c r="B17" s="75">
        <v>13000</v>
      </c>
      <c r="C17" s="75">
        <v>13000</v>
      </c>
      <c r="D17" s="75">
        <v>13000</v>
      </c>
      <c r="E17" s="75">
        <v>13000</v>
      </c>
      <c r="F17" s="75">
        <v>13000</v>
      </c>
      <c r="G17" s="75">
        <v>13000</v>
      </c>
      <c r="H17" s="75">
        <v>13000</v>
      </c>
      <c r="I17" s="75">
        <v>13000</v>
      </c>
      <c r="J17" s="75">
        <v>13000</v>
      </c>
      <c r="K17" s="74">
        <f>B17*1344/14165</f>
        <v>1233.4627603247441</v>
      </c>
      <c r="L17" s="74">
        <f>C17*1622/14294</f>
        <v>1475.1644046453057</v>
      </c>
      <c r="M17" s="74">
        <f>D17*1769/14520</f>
        <v>1583.8154269972451</v>
      </c>
      <c r="N17" s="74">
        <v>1583.8154269972451</v>
      </c>
      <c r="O17" s="74">
        <v>2368.8200000000002</v>
      </c>
      <c r="P17" s="74">
        <f t="shared" ref="P17:S18" si="4">G17*2180.71/14526</f>
        <v>1951.6198540547982</v>
      </c>
      <c r="Q17" s="74">
        <f t="shared" si="4"/>
        <v>1951.6198540547982</v>
      </c>
      <c r="R17" s="74">
        <f t="shared" si="4"/>
        <v>1951.6198540547982</v>
      </c>
      <c r="S17" s="74">
        <f t="shared" si="4"/>
        <v>1951.6198540547982</v>
      </c>
      <c r="AF17" s="159"/>
    </row>
    <row r="18" spans="1:32" s="16" customFormat="1" ht="50.25" customHeight="1" outlineLevel="1" x14ac:dyDescent="0.2">
      <c r="A18" s="21" t="s">
        <v>45</v>
      </c>
      <c r="B18" s="18">
        <v>91</v>
      </c>
      <c r="C18" s="18">
        <v>95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9">
        <f>B18*1344/14165</f>
        <v>8.6342393222732081</v>
      </c>
      <c r="L18" s="19">
        <f>C18*1622/14294</f>
        <v>10.780047572408003</v>
      </c>
      <c r="M18" s="19">
        <f>D18*1769/14520</f>
        <v>12.183195592286502</v>
      </c>
      <c r="N18" s="19">
        <v>12.183195592286502</v>
      </c>
      <c r="O18" s="19">
        <f>F18*2180.71/14526</f>
        <v>15.012460415806141</v>
      </c>
      <c r="P18" s="19">
        <f t="shared" si="4"/>
        <v>15.012460415806141</v>
      </c>
      <c r="Q18" s="19">
        <f t="shared" si="4"/>
        <v>15.012460415806141</v>
      </c>
      <c r="R18" s="19">
        <f t="shared" si="4"/>
        <v>15.012460415806141</v>
      </c>
      <c r="S18" s="19">
        <f t="shared" si="4"/>
        <v>15.012460415806141</v>
      </c>
      <c r="T18" s="16" t="s">
        <v>46</v>
      </c>
      <c r="AF18" s="159"/>
    </row>
    <row r="19" spans="1:32" s="60" customFormat="1" ht="28.5" customHeight="1" x14ac:dyDescent="0.25">
      <c r="A19" s="156" t="s">
        <v>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AF19" s="159"/>
    </row>
    <row r="20" spans="1:32" s="16" customFormat="1" x14ac:dyDescent="0.3">
      <c r="A20" s="150" t="s">
        <v>36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  <c r="AF20" s="159"/>
    </row>
    <row r="21" spans="1:32" s="14" customFormat="1" ht="30" x14ac:dyDescent="0.2">
      <c r="A21" s="21" t="s">
        <v>48</v>
      </c>
      <c r="B21" s="22">
        <v>6</v>
      </c>
      <c r="C21" s="22">
        <v>8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19">
        <f>B21*1344/14165</f>
        <v>0.56929050476526655</v>
      </c>
      <c r="L21" s="19">
        <f>C21*1622/14294</f>
        <v>0.90779347978172664</v>
      </c>
      <c r="M21" s="19">
        <f>D21*1769/14520</f>
        <v>1.2183195592286502</v>
      </c>
      <c r="N21" s="19">
        <v>1.2183195592286502</v>
      </c>
      <c r="O21" s="19">
        <f>F21*2180.71/14526</f>
        <v>1.5012460415806139</v>
      </c>
      <c r="P21" s="19">
        <f t="shared" ref="P21:S21" si="5">G21*2180.71/14526</f>
        <v>1.5012460415806139</v>
      </c>
      <c r="Q21" s="19">
        <f t="shared" si="5"/>
        <v>1.5012460415806139</v>
      </c>
      <c r="R21" s="19">
        <f t="shared" si="5"/>
        <v>1.5012460415806139</v>
      </c>
      <c r="S21" s="19">
        <f t="shared" si="5"/>
        <v>1.5012460415806139</v>
      </c>
      <c r="AF21" s="159"/>
    </row>
    <row r="22" spans="1:32" s="14" customFormat="1" ht="33.75" customHeight="1" outlineLevel="1" x14ac:dyDescent="0.25">
      <c r="A22" s="23" t="s">
        <v>49</v>
      </c>
      <c r="B22" s="24">
        <v>5</v>
      </c>
      <c r="C22" s="22">
        <v>6</v>
      </c>
      <c r="D22" s="22">
        <v>8</v>
      </c>
      <c r="E22" s="22">
        <v>8</v>
      </c>
      <c r="F22" s="22">
        <v>8</v>
      </c>
      <c r="G22" s="22">
        <v>8</v>
      </c>
      <c r="H22" s="22">
        <v>8</v>
      </c>
      <c r="I22" s="22">
        <v>8</v>
      </c>
      <c r="J22" s="22">
        <v>8</v>
      </c>
      <c r="K22" s="19">
        <f>B22*1344/14165</f>
        <v>0.47440875397105542</v>
      </c>
      <c r="L22" s="19">
        <f>C22*1622/14294</f>
        <v>0.68084510983629498</v>
      </c>
      <c r="M22" s="19">
        <f>D22*1769/14520</f>
        <v>0.9746556473829201</v>
      </c>
      <c r="N22" s="19">
        <v>0.9746556473829201</v>
      </c>
      <c r="O22" s="19">
        <f>F22*2180.71/14526</f>
        <v>1.2009968332644914</v>
      </c>
      <c r="P22" s="19">
        <f t="shared" ref="P22:S22" si="6">G22*2180.71/14526</f>
        <v>1.2009968332644914</v>
      </c>
      <c r="Q22" s="19">
        <f t="shared" si="6"/>
        <v>1.2009968332644914</v>
      </c>
      <c r="R22" s="19">
        <f t="shared" si="6"/>
        <v>1.2009968332644914</v>
      </c>
      <c r="S22" s="19">
        <f t="shared" si="6"/>
        <v>1.2009968332644914</v>
      </c>
      <c r="T22" s="16"/>
      <c r="U22" s="16">
        <v>4490.5</v>
      </c>
      <c r="V22" s="16">
        <v>5575.4</v>
      </c>
      <c r="W22" s="16">
        <v>5575.4</v>
      </c>
    </row>
    <row r="23" spans="1:32" s="14" customFormat="1" ht="26.25" customHeight="1" outlineLevel="1" x14ac:dyDescent="0.25">
      <c r="A23" s="25" t="s">
        <v>50</v>
      </c>
      <c r="B23" s="24">
        <v>500</v>
      </c>
      <c r="C23" s="22">
        <v>600</v>
      </c>
      <c r="D23" s="22">
        <v>800</v>
      </c>
      <c r="E23" s="22">
        <v>800</v>
      </c>
      <c r="F23" s="22">
        <v>800</v>
      </c>
      <c r="G23" s="22">
        <v>800</v>
      </c>
      <c r="H23" s="22">
        <v>800</v>
      </c>
      <c r="I23" s="22">
        <v>800</v>
      </c>
      <c r="J23" s="22">
        <v>800</v>
      </c>
      <c r="K23" s="19">
        <f>B23*1344/14165</f>
        <v>47.440875397105543</v>
      </c>
      <c r="L23" s="19">
        <f>C23*1622/14294</f>
        <v>68.084510983629499</v>
      </c>
      <c r="M23" s="19">
        <f>D23*1769/14520</f>
        <v>97.465564738292017</v>
      </c>
      <c r="N23" s="19">
        <v>97.465564738292017</v>
      </c>
      <c r="O23" s="19">
        <f>F23*2180.71/14526</f>
        <v>120.09968332644912</v>
      </c>
      <c r="P23" s="19">
        <f t="shared" ref="P23:S23" si="7">G23*2180.71/14526</f>
        <v>120.09968332644912</v>
      </c>
      <c r="Q23" s="19">
        <f t="shared" si="7"/>
        <v>120.09968332644912</v>
      </c>
      <c r="R23" s="19">
        <f t="shared" si="7"/>
        <v>120.09968332644912</v>
      </c>
      <c r="S23" s="19">
        <f t="shared" si="7"/>
        <v>120.09968332644912</v>
      </c>
      <c r="T23" s="16"/>
      <c r="U23" s="16">
        <v>1616.8</v>
      </c>
      <c r="V23" s="16">
        <v>1813.9</v>
      </c>
      <c r="W23" s="16">
        <v>1813.9</v>
      </c>
    </row>
    <row r="24" spans="1:32" s="14" customFormat="1" x14ac:dyDescent="0.2">
      <c r="M24" s="26"/>
    </row>
    <row r="25" spans="1:32" s="14" customFormat="1" x14ac:dyDescent="0.2">
      <c r="A25" s="14" t="s">
        <v>51</v>
      </c>
      <c r="K25" s="28">
        <f t="shared" ref="K25:N25" si="8">K23+K22+K21+K18+K17+K16+K13+K12+K11</f>
        <v>1344</v>
      </c>
      <c r="L25" s="28">
        <f t="shared" si="8"/>
        <v>1622.0000000000002</v>
      </c>
      <c r="M25" s="28">
        <f t="shared" si="8"/>
        <v>1769</v>
      </c>
      <c r="N25" s="28">
        <f t="shared" si="8"/>
        <v>1769</v>
      </c>
      <c r="O25" s="28">
        <f>O23+O22+O21+O18+O17+O16+O13+O12+O11</f>
        <v>2597.9101459452017</v>
      </c>
      <c r="P25" s="28">
        <f t="shared" ref="P25:Q25" si="9">P23+P22+P21+P18+P17+P16+P13+P12+P11</f>
        <v>2180.71</v>
      </c>
      <c r="Q25" s="28">
        <f t="shared" si="9"/>
        <v>2180.71</v>
      </c>
      <c r="R25" s="28">
        <f>R23+R22+R21+R18+R17+R16+R13+R12+R11</f>
        <v>2180.71</v>
      </c>
      <c r="S25" s="28">
        <f>S23+S22+S21+S18+S17+S16+S13+S12+S11</f>
        <v>2180.71</v>
      </c>
    </row>
    <row r="26" spans="1:32" x14ac:dyDescent="0.2">
      <c r="B26" s="27"/>
      <c r="C26" s="27"/>
      <c r="D26" s="27"/>
      <c r="E26" s="27"/>
      <c r="F26" s="27"/>
      <c r="G26" s="27"/>
      <c r="H26" s="27"/>
      <c r="I26" s="27"/>
      <c r="J26" s="27"/>
    </row>
  </sheetData>
  <mergeCells count="13">
    <mergeCell ref="AF9:AF21"/>
    <mergeCell ref="A7:A8"/>
    <mergeCell ref="A5:R5"/>
    <mergeCell ref="B7:J7"/>
    <mergeCell ref="K7:S7"/>
    <mergeCell ref="A9:S9"/>
    <mergeCell ref="K3:S3"/>
    <mergeCell ref="K1:S1"/>
    <mergeCell ref="A10:S10"/>
    <mergeCell ref="A14:S14"/>
    <mergeCell ref="A15:S15"/>
    <mergeCell ref="A19:S19"/>
    <mergeCell ref="A20:S20"/>
  </mergeCells>
  <phoneticPr fontId="9" type="noConversion"/>
  <pageMargins left="0.14000000000000001" right="0.14000000000000001" top="0.34" bottom="0.25" header="0.15" footer="0.15"/>
  <pageSetup paperSize="9" scale="67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18"/>
  <sheetViews>
    <sheetView view="pageBreakPreview" zoomScale="75" zoomScaleNormal="100" zoomScaleSheetLayoutView="75" workbookViewId="0">
      <selection sqref="A1:N16"/>
    </sheetView>
  </sheetViews>
  <sheetFormatPr defaultColWidth="10.42578125" defaultRowHeight="18.75" x14ac:dyDescent="0.2"/>
  <cols>
    <col min="1" max="1" width="8.85546875" style="29" customWidth="1"/>
    <col min="2" max="2" width="58.7109375" style="29" customWidth="1"/>
    <col min="3" max="3" width="11.5703125" style="30" customWidth="1"/>
    <col min="4" max="4" width="9.5703125" style="30" customWidth="1"/>
    <col min="5" max="5" width="52.5703125" style="29" customWidth="1"/>
    <col min="6" max="6" width="11.5703125" style="29" customWidth="1"/>
    <col min="7" max="14" width="10.85546875" style="29" customWidth="1"/>
    <col min="15" max="16" width="10.42578125" style="29" customWidth="1"/>
    <col min="17" max="17" width="6.85546875" style="29" customWidth="1"/>
    <col min="18" max="16384" width="10.42578125" style="29"/>
  </cols>
  <sheetData>
    <row r="1" spans="1:14" ht="52.9" customHeight="1" x14ac:dyDescent="0.2">
      <c r="F1" s="177" t="s">
        <v>109</v>
      </c>
      <c r="G1" s="177"/>
      <c r="H1" s="177"/>
      <c r="I1" s="177"/>
      <c r="J1" s="177"/>
      <c r="K1" s="177"/>
      <c r="L1" s="177"/>
      <c r="M1" s="177"/>
      <c r="N1" s="177"/>
    </row>
    <row r="2" spans="1:14" ht="46.9" customHeight="1" x14ac:dyDescent="0.2">
      <c r="F2" s="178" t="s">
        <v>110</v>
      </c>
      <c r="G2" s="178"/>
      <c r="H2" s="178"/>
      <c r="I2" s="178"/>
      <c r="J2" s="178"/>
      <c r="K2" s="178"/>
      <c r="L2" s="178"/>
      <c r="M2" s="178"/>
      <c r="N2" s="178"/>
    </row>
    <row r="4" spans="1:14" ht="30" customHeight="1" x14ac:dyDescent="0.2">
      <c r="A4" s="170" t="s">
        <v>52</v>
      </c>
      <c r="B4" s="170"/>
      <c r="C4" s="170"/>
      <c r="D4" s="170"/>
      <c r="E4" s="170"/>
      <c r="F4" s="170"/>
      <c r="G4" s="170"/>
      <c r="H4" s="170"/>
      <c r="I4" s="170"/>
      <c r="J4" s="170"/>
    </row>
    <row r="6" spans="1:14" s="67" customFormat="1" ht="56.25" x14ac:dyDescent="0.2">
      <c r="A6" s="65" t="s">
        <v>8</v>
      </c>
      <c r="B6" s="65" t="s">
        <v>53</v>
      </c>
      <c r="C6" s="65" t="s">
        <v>54</v>
      </c>
      <c r="D6" s="65" t="s">
        <v>55</v>
      </c>
      <c r="E6" s="65" t="s">
        <v>56</v>
      </c>
      <c r="F6" s="65" t="s">
        <v>33</v>
      </c>
      <c r="G6" s="65" t="s">
        <v>34</v>
      </c>
      <c r="H6" s="65" t="s">
        <v>5</v>
      </c>
      <c r="I6" s="65" t="s">
        <v>6</v>
      </c>
      <c r="J6" s="65" t="s">
        <v>7</v>
      </c>
      <c r="K6" s="65" t="s">
        <v>11</v>
      </c>
      <c r="L6" s="65" t="s">
        <v>84</v>
      </c>
      <c r="M6" s="65" t="s">
        <v>92</v>
      </c>
      <c r="N6" s="65" t="s">
        <v>98</v>
      </c>
    </row>
    <row r="7" spans="1:14" s="33" customFormat="1" x14ac:dyDescent="0.2">
      <c r="A7" s="32" t="s">
        <v>57</v>
      </c>
      <c r="B7" s="171" t="s">
        <v>58</v>
      </c>
      <c r="C7" s="172"/>
      <c r="D7" s="172"/>
      <c r="E7" s="172"/>
      <c r="F7" s="172"/>
      <c r="G7" s="172"/>
      <c r="H7" s="172"/>
      <c r="I7" s="172"/>
      <c r="J7" s="173"/>
    </row>
    <row r="8" spans="1:14" s="67" customFormat="1" ht="98.25" customHeight="1" x14ac:dyDescent="0.2">
      <c r="A8" s="64"/>
      <c r="B8" s="64" t="s">
        <v>59</v>
      </c>
      <c r="C8" s="65" t="s">
        <v>60</v>
      </c>
      <c r="D8" s="65"/>
      <c r="E8" s="65" t="s">
        <v>61</v>
      </c>
      <c r="F8" s="64">
        <v>253.73</v>
      </c>
      <c r="G8" s="64">
        <v>286.7</v>
      </c>
      <c r="H8" s="64">
        <v>301.31</v>
      </c>
      <c r="I8" s="64">
        <v>334.8</v>
      </c>
      <c r="J8" s="66">
        <v>368.27</v>
      </c>
      <c r="K8" s="66">
        <v>368.27</v>
      </c>
      <c r="L8" s="66">
        <v>368.27</v>
      </c>
      <c r="M8" s="66">
        <v>368.27</v>
      </c>
      <c r="N8" s="66">
        <v>368.27</v>
      </c>
    </row>
    <row r="9" spans="1:14" s="33" customFormat="1" ht="30" customHeight="1" x14ac:dyDescent="0.2">
      <c r="A9" s="32" t="s">
        <v>62</v>
      </c>
      <c r="B9" s="171" t="s">
        <v>63</v>
      </c>
      <c r="C9" s="172"/>
      <c r="D9" s="172"/>
      <c r="E9" s="172"/>
      <c r="F9" s="173"/>
      <c r="G9" s="36"/>
      <c r="H9" s="36"/>
      <c r="I9" s="36"/>
      <c r="J9" s="36"/>
      <c r="K9" s="36"/>
      <c r="L9" s="36"/>
      <c r="M9" s="36"/>
      <c r="N9" s="36"/>
    </row>
    <row r="10" spans="1:14" s="67" customFormat="1" ht="61.5" customHeight="1" x14ac:dyDescent="0.2">
      <c r="A10" s="64"/>
      <c r="B10" s="64" t="s">
        <v>64</v>
      </c>
      <c r="C10" s="65" t="s">
        <v>65</v>
      </c>
      <c r="D10" s="65">
        <v>0.04</v>
      </c>
      <c r="E10" s="68" t="s">
        <v>66</v>
      </c>
      <c r="F10" s="80">
        <v>13500</v>
      </c>
      <c r="G10" s="80">
        <v>13600</v>
      </c>
      <c r="H10" s="80">
        <v>13800</v>
      </c>
      <c r="I10" s="80">
        <v>13800</v>
      </c>
      <c r="J10" s="80">
        <v>13800</v>
      </c>
      <c r="K10" s="80">
        <v>13800</v>
      </c>
      <c r="L10" s="80">
        <v>13800</v>
      </c>
      <c r="M10" s="80">
        <v>13800</v>
      </c>
      <c r="N10" s="80">
        <v>13800</v>
      </c>
    </row>
    <row r="11" spans="1:14" s="67" customFormat="1" ht="56.25" x14ac:dyDescent="0.2">
      <c r="A11" s="64"/>
      <c r="B11" s="64" t="s">
        <v>67</v>
      </c>
      <c r="C11" s="65" t="s">
        <v>68</v>
      </c>
      <c r="D11" s="65">
        <v>0.04</v>
      </c>
      <c r="E11" s="68" t="s">
        <v>69</v>
      </c>
      <c r="F11" s="69">
        <v>16</v>
      </c>
      <c r="G11" s="69">
        <v>16</v>
      </c>
      <c r="H11" s="69">
        <v>17</v>
      </c>
      <c r="I11" s="69">
        <v>18</v>
      </c>
      <c r="J11" s="69">
        <v>18</v>
      </c>
      <c r="K11" s="69">
        <v>18</v>
      </c>
      <c r="L11" s="69">
        <v>18</v>
      </c>
      <c r="M11" s="69">
        <v>18</v>
      </c>
      <c r="N11" s="69">
        <v>18</v>
      </c>
    </row>
    <row r="12" spans="1:14" s="67" customFormat="1" ht="56.25" x14ac:dyDescent="0.2">
      <c r="A12" s="64"/>
      <c r="B12" s="64" t="s">
        <v>70</v>
      </c>
      <c r="C12" s="70" t="s">
        <v>65</v>
      </c>
      <c r="D12" s="65">
        <v>0.04</v>
      </c>
      <c r="E12" s="68" t="s">
        <v>69</v>
      </c>
      <c r="F12" s="69">
        <v>170</v>
      </c>
      <c r="G12" s="69">
        <v>175</v>
      </c>
      <c r="H12" s="69">
        <v>180</v>
      </c>
      <c r="I12" s="69">
        <v>186</v>
      </c>
      <c r="J12" s="69">
        <v>186</v>
      </c>
      <c r="K12" s="69">
        <v>186</v>
      </c>
      <c r="L12" s="69">
        <v>186</v>
      </c>
      <c r="M12" s="69">
        <v>186</v>
      </c>
      <c r="N12" s="69">
        <v>186</v>
      </c>
    </row>
    <row r="13" spans="1:14" s="67" customFormat="1" ht="56.25" x14ac:dyDescent="0.2">
      <c r="A13" s="64"/>
      <c r="B13" s="64" t="s">
        <v>71</v>
      </c>
      <c r="C13" s="65" t="s">
        <v>65</v>
      </c>
      <c r="D13" s="65">
        <v>0.02</v>
      </c>
      <c r="E13" s="68" t="s">
        <v>69</v>
      </c>
      <c r="F13" s="69">
        <v>7</v>
      </c>
      <c r="G13" s="69">
        <v>13</v>
      </c>
      <c r="H13" s="69">
        <v>14</v>
      </c>
      <c r="I13" s="69">
        <v>15</v>
      </c>
      <c r="J13" s="69">
        <v>15</v>
      </c>
      <c r="K13" s="69">
        <v>15</v>
      </c>
      <c r="L13" s="69">
        <v>15</v>
      </c>
      <c r="M13" s="69">
        <v>15</v>
      </c>
      <c r="N13" s="69">
        <v>15</v>
      </c>
    </row>
    <row r="14" spans="1:14" s="72" customFormat="1" ht="26.25" customHeight="1" x14ac:dyDescent="0.2">
      <c r="A14" s="71" t="s">
        <v>72</v>
      </c>
      <c r="B14" s="174" t="s">
        <v>73</v>
      </c>
      <c r="C14" s="175"/>
      <c r="D14" s="175"/>
      <c r="E14" s="175"/>
      <c r="F14" s="175"/>
      <c r="G14" s="176"/>
      <c r="H14" s="71"/>
      <c r="I14" s="71"/>
      <c r="J14" s="71"/>
      <c r="K14" s="71"/>
      <c r="L14" s="71"/>
      <c r="M14" s="71"/>
      <c r="N14" s="71"/>
    </row>
    <row r="15" spans="1:14" s="67" customFormat="1" ht="72" customHeight="1" x14ac:dyDescent="0.2">
      <c r="A15" s="65"/>
      <c r="B15" s="64" t="s">
        <v>74</v>
      </c>
      <c r="C15" s="65" t="s">
        <v>75</v>
      </c>
      <c r="D15" s="65">
        <v>0.02</v>
      </c>
      <c r="E15" s="68" t="s">
        <v>76</v>
      </c>
      <c r="F15" s="73">
        <v>5</v>
      </c>
      <c r="G15" s="73">
        <v>5</v>
      </c>
      <c r="H15" s="73">
        <v>5</v>
      </c>
      <c r="I15" s="73">
        <v>5</v>
      </c>
      <c r="J15" s="73">
        <v>5</v>
      </c>
      <c r="K15" s="73">
        <v>5</v>
      </c>
      <c r="L15" s="73">
        <v>5</v>
      </c>
      <c r="M15" s="73">
        <v>5</v>
      </c>
      <c r="N15" s="73">
        <v>5</v>
      </c>
    </row>
    <row r="16" spans="1:14" s="67" customFormat="1" ht="114.75" customHeight="1" x14ac:dyDescent="0.2">
      <c r="A16" s="65"/>
      <c r="B16" s="64" t="s">
        <v>77</v>
      </c>
      <c r="C16" s="65" t="s">
        <v>75</v>
      </c>
      <c r="D16" s="65">
        <v>0.02</v>
      </c>
      <c r="E16" s="76" t="s">
        <v>78</v>
      </c>
      <c r="F16" s="73">
        <v>5</v>
      </c>
      <c r="G16" s="73">
        <v>5</v>
      </c>
      <c r="H16" s="73">
        <v>5</v>
      </c>
      <c r="I16" s="73">
        <v>5</v>
      </c>
      <c r="J16" s="73">
        <v>5</v>
      </c>
      <c r="K16" s="73">
        <v>5</v>
      </c>
      <c r="L16" s="73">
        <v>5</v>
      </c>
      <c r="M16" s="73">
        <v>5</v>
      </c>
      <c r="N16" s="73">
        <v>5</v>
      </c>
    </row>
    <row r="17" spans="1:10" x14ac:dyDescent="0.2">
      <c r="D17" s="37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68"/>
      <c r="B18" s="168"/>
      <c r="C18" s="168"/>
      <c r="D18" s="168"/>
      <c r="E18" s="38"/>
      <c r="F18" s="38"/>
      <c r="G18" s="169"/>
      <c r="H18" s="169"/>
      <c r="I18" s="169"/>
      <c r="J18" s="169"/>
    </row>
  </sheetData>
  <mergeCells count="8">
    <mergeCell ref="F1:N1"/>
    <mergeCell ref="F2:N2"/>
    <mergeCell ref="A18:D18"/>
    <mergeCell ref="G18:J18"/>
    <mergeCell ref="A4:J4"/>
    <mergeCell ref="B7:J7"/>
    <mergeCell ref="B9:F9"/>
    <mergeCell ref="B14:G14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S45"/>
  <sheetViews>
    <sheetView tabSelected="1" view="pageBreakPreview" zoomScale="75" zoomScaleNormal="100" zoomScaleSheetLayoutView="75" workbookViewId="0">
      <selection sqref="A1:R9"/>
    </sheetView>
  </sheetViews>
  <sheetFormatPr defaultColWidth="10.42578125" defaultRowHeight="15" x14ac:dyDescent="0.25"/>
  <cols>
    <col min="1" max="1" width="6.140625" style="39" bestFit="1" customWidth="1"/>
    <col min="2" max="2" width="65.85546875" style="39" customWidth="1"/>
    <col min="3" max="3" width="10.42578125" style="39" customWidth="1"/>
    <col min="4" max="6" width="8.85546875" style="39" customWidth="1"/>
    <col min="7" max="18" width="8.5703125" style="39" customWidth="1"/>
    <col min="19" max="16384" width="10.42578125" style="39"/>
  </cols>
  <sheetData>
    <row r="1" spans="1:19" ht="54" customHeight="1" x14ac:dyDescent="0.25">
      <c r="A1" s="29"/>
      <c r="B1" s="29"/>
      <c r="C1" s="30"/>
      <c r="D1" s="187"/>
      <c r="E1" s="187"/>
      <c r="F1" s="187"/>
      <c r="G1" s="187"/>
      <c r="H1" s="187"/>
      <c r="I1" s="177" t="s">
        <v>111</v>
      </c>
      <c r="J1" s="177"/>
      <c r="K1" s="177"/>
      <c r="L1" s="177"/>
      <c r="M1" s="177"/>
      <c r="N1" s="177"/>
      <c r="O1" s="177"/>
      <c r="P1" s="177"/>
      <c r="Q1" s="177"/>
      <c r="R1" s="177"/>
      <c r="S1" s="77"/>
    </row>
    <row r="2" spans="1:19" ht="60" customHeight="1" x14ac:dyDescent="0.25">
      <c r="A2" s="29"/>
      <c r="B2" s="29"/>
      <c r="C2" s="30"/>
      <c r="D2" s="187"/>
      <c r="E2" s="187"/>
      <c r="F2" s="187"/>
      <c r="G2" s="187"/>
      <c r="H2" s="187"/>
      <c r="I2" s="184" t="s">
        <v>100</v>
      </c>
      <c r="J2" s="184"/>
      <c r="K2" s="184"/>
      <c r="L2" s="184"/>
      <c r="M2" s="184"/>
      <c r="N2" s="184"/>
      <c r="O2" s="184"/>
      <c r="P2" s="184"/>
      <c r="Q2" s="184"/>
      <c r="R2" s="184"/>
      <c r="S2" s="78"/>
    </row>
    <row r="3" spans="1:19" ht="18.75" x14ac:dyDescent="0.25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9" ht="23.25" customHeight="1" x14ac:dyDescent="0.25">
      <c r="A4" s="170" t="s">
        <v>79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9" ht="18.75" x14ac:dyDescent="0.25">
      <c r="A5" s="29"/>
      <c r="B5" s="29"/>
      <c r="C5" s="30"/>
      <c r="D5" s="29"/>
      <c r="E5" s="29"/>
      <c r="F5" s="29"/>
      <c r="G5" s="79"/>
      <c r="H5" s="79"/>
      <c r="I5" s="89"/>
      <c r="J5" s="89"/>
      <c r="K5" s="89"/>
      <c r="L5" s="29"/>
      <c r="M5" s="29"/>
      <c r="N5" s="29"/>
      <c r="O5" s="29"/>
    </row>
    <row r="6" spans="1:19" ht="37.5" customHeight="1" x14ac:dyDescent="0.25">
      <c r="A6" s="188" t="s">
        <v>8</v>
      </c>
      <c r="B6" s="188" t="s">
        <v>80</v>
      </c>
      <c r="C6" s="188" t="s">
        <v>81</v>
      </c>
      <c r="D6" s="185" t="s">
        <v>33</v>
      </c>
      <c r="E6" s="185" t="s">
        <v>34</v>
      </c>
      <c r="F6" s="185" t="s">
        <v>5</v>
      </c>
      <c r="G6" s="185" t="s">
        <v>6</v>
      </c>
      <c r="H6" s="179" t="s">
        <v>7</v>
      </c>
      <c r="I6" s="179" t="s">
        <v>11</v>
      </c>
      <c r="J6" s="179" t="s">
        <v>84</v>
      </c>
      <c r="K6" s="190" t="s">
        <v>82</v>
      </c>
      <c r="L6" s="192"/>
      <c r="M6" s="190" t="s">
        <v>83</v>
      </c>
      <c r="N6" s="191"/>
      <c r="O6" s="191"/>
      <c r="P6" s="191"/>
      <c r="Q6" s="191"/>
      <c r="R6" s="192"/>
    </row>
    <row r="7" spans="1:19" ht="37.5" x14ac:dyDescent="0.25">
      <c r="A7" s="189"/>
      <c r="B7" s="189"/>
      <c r="C7" s="189"/>
      <c r="D7" s="186"/>
      <c r="E7" s="186"/>
      <c r="F7" s="186"/>
      <c r="G7" s="186"/>
      <c r="H7" s="180"/>
      <c r="I7" s="180"/>
      <c r="J7" s="180"/>
      <c r="K7" s="31" t="s">
        <v>92</v>
      </c>
      <c r="L7" s="31" t="s">
        <v>101</v>
      </c>
      <c r="M7" s="31" t="s">
        <v>102</v>
      </c>
      <c r="N7" s="31" t="s">
        <v>85</v>
      </c>
      <c r="O7" s="31" t="s">
        <v>86</v>
      </c>
      <c r="P7" s="31" t="s">
        <v>87</v>
      </c>
      <c r="Q7" s="31" t="s">
        <v>94</v>
      </c>
      <c r="R7" s="31" t="s">
        <v>103</v>
      </c>
    </row>
    <row r="8" spans="1:19" ht="27.75" customHeight="1" x14ac:dyDescent="0.25">
      <c r="A8" s="34">
        <v>1</v>
      </c>
      <c r="B8" s="181" t="s">
        <v>58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</row>
    <row r="9" spans="1:19" ht="56.25" x14ac:dyDescent="0.25">
      <c r="A9" s="31" t="s">
        <v>62</v>
      </c>
      <c r="B9" s="34" t="s">
        <v>59</v>
      </c>
      <c r="C9" s="31" t="s">
        <v>60</v>
      </c>
      <c r="D9" s="34">
        <v>253.73</v>
      </c>
      <c r="E9" s="34">
        <v>286.7</v>
      </c>
      <c r="F9" s="34">
        <v>301.31</v>
      </c>
      <c r="G9" s="34">
        <v>334.8</v>
      </c>
      <c r="H9" s="35">
        <v>368.27</v>
      </c>
      <c r="I9" s="34">
        <v>368.27</v>
      </c>
      <c r="J9" s="34">
        <v>368.27</v>
      </c>
      <c r="K9" s="34">
        <v>368.27</v>
      </c>
      <c r="L9" s="34">
        <v>368.27</v>
      </c>
      <c r="M9" s="34">
        <v>368.27</v>
      </c>
      <c r="N9" s="34">
        <v>368.27</v>
      </c>
      <c r="O9" s="34">
        <v>368.27</v>
      </c>
      <c r="P9" s="34">
        <v>368.27</v>
      </c>
      <c r="Q9" s="34">
        <v>368.27</v>
      </c>
      <c r="R9" s="34">
        <v>368.27</v>
      </c>
    </row>
    <row r="10" spans="1:19" ht="18.75" x14ac:dyDescent="0.25">
      <c r="A10" s="168"/>
      <c r="B10" s="168"/>
      <c r="C10" s="168"/>
      <c r="D10" s="168"/>
      <c r="E10" s="38"/>
      <c r="F10" s="38"/>
    </row>
    <row r="11" spans="1:19" s="29" customFormat="1" ht="18.75" customHeight="1" x14ac:dyDescent="0.2">
      <c r="A11" s="168"/>
      <c r="B11" s="168"/>
      <c r="C11" s="168"/>
      <c r="D11" s="168"/>
      <c r="E11" s="38"/>
      <c r="F11" s="38"/>
      <c r="G11" s="169"/>
      <c r="H11" s="169"/>
      <c r="I11" s="169"/>
      <c r="J11" s="88"/>
      <c r="K11" s="169"/>
      <c r="L11" s="169"/>
      <c r="M11" s="169"/>
      <c r="N11" s="169"/>
      <c r="O11" s="169"/>
      <c r="P11" s="169"/>
      <c r="Q11" s="169"/>
      <c r="R11" s="169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3">
    <mergeCell ref="I2:R2"/>
    <mergeCell ref="G6:G7"/>
    <mergeCell ref="I1:R1"/>
    <mergeCell ref="D1:H1"/>
    <mergeCell ref="D2:H2"/>
    <mergeCell ref="A4:R4"/>
    <mergeCell ref="C6:C7"/>
    <mergeCell ref="D6:D7"/>
    <mergeCell ref="E6:E7"/>
    <mergeCell ref="F6:F7"/>
    <mergeCell ref="A6:A7"/>
    <mergeCell ref="B6:B7"/>
    <mergeCell ref="M6:R6"/>
    <mergeCell ref="H6:H7"/>
    <mergeCell ref="J6:J7"/>
    <mergeCell ref="K6:L6"/>
    <mergeCell ref="I6:I7"/>
    <mergeCell ref="B8:R8"/>
    <mergeCell ref="A10:D10"/>
    <mergeCell ref="A11:D11"/>
    <mergeCell ref="G11:I11"/>
    <mergeCell ref="K11:M11"/>
    <mergeCell ref="N11:R11"/>
  </mergeCells>
  <phoneticPr fontId="9" type="noConversion"/>
  <printOptions horizontalCentered="1"/>
  <pageMargins left="0.78740157480314965" right="0.78740157480314965" top="0.39370078740157483" bottom="0.15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2017-11-13T06:48:36Z</cp:lastPrinted>
  <dcterms:created xsi:type="dcterms:W3CDTF">2013-07-29T03:10:57Z</dcterms:created>
  <dcterms:modified xsi:type="dcterms:W3CDTF">2017-11-16T03:43:17Z</dcterms:modified>
</cp:coreProperties>
</file>