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75" windowWidth="14985" windowHeight="7935" tabRatio="773"/>
  </bookViews>
  <sheets>
    <sheet name="Решение" sheetId="25" r:id="rId1"/>
    <sheet name="прил 1 ИСТ" sheetId="26" r:id="rId2"/>
    <sheet name="прил 2 ИСТОЧ 2" sheetId="35" r:id="rId3"/>
    <sheet name="прил 3 АДМИН" sheetId="30" r:id="rId4"/>
    <sheet name="прил 5 ДОХ" sheetId="2" r:id="rId5"/>
    <sheet name="прил 6 ДОХ 2" sheetId="31" r:id="rId6"/>
    <sheet name="прил 7 РАЗД" sheetId="27" r:id="rId7"/>
    <sheet name="прил 8 РАЗД 2" sheetId="32" r:id="rId8"/>
    <sheet name="прил 9 ВЕДОМ" sheetId="28" r:id="rId9"/>
    <sheet name="прил 10 ВЕДОМ 2020-21" sheetId="33" r:id="rId10"/>
    <sheet name="прил 11 ЦСР,ВР,РП" sheetId="29" r:id="rId11"/>
    <sheet name="прил 12 ЦСР,ВР,РП 2020-21" sheetId="34" r:id="rId12"/>
    <sheet name="Лист1" sheetId="36" r:id="rId13"/>
  </sheets>
  <externalReferences>
    <externalReference r:id="rId14"/>
  </externalReferences>
  <definedNames>
    <definedName name="_xlnm.Print_Area" localSheetId="9">'прил 10 ВЕДОМ 2020-21'!$A$1:$H$104</definedName>
    <definedName name="_xlnm.Print_Area" localSheetId="10">'прил 11 ЦСР,ВР,РП'!$A$1:$H$90</definedName>
    <definedName name="_xlnm.Print_Area" localSheetId="11">'прил 12 ЦСР,ВР,РП 2020-21'!$A$1:$G$74</definedName>
    <definedName name="_xlnm.Print_Area" localSheetId="3">'прил 3 АДМИН'!$A$1:$H$42</definedName>
    <definedName name="_xlnm.Print_Area" localSheetId="4">'прил 5 ДОХ'!$A$1:$M$54</definedName>
    <definedName name="_xlnm.Print_Area" localSheetId="5">'прил 6 ДОХ 2'!$A$1:$L$57</definedName>
    <definedName name="_xlnm.Print_Area" localSheetId="6">'прил 7 РАЗД'!$A$1:$F$33</definedName>
    <definedName name="_xlnm.Print_Area" localSheetId="7">'прил 8 РАЗД 2'!$A$1:$E$34</definedName>
    <definedName name="_xlnm.Print_Area" localSheetId="8">'прил 9 ВЕДОМ'!$A$1:$I$121</definedName>
    <definedName name="_xlnm.Print_Area" localSheetId="0">Решение!$A$1:$I$62</definedName>
  </definedNames>
  <calcPr calcId="145621"/>
</workbook>
</file>

<file path=xl/calcChain.xml><?xml version="1.0" encoding="utf-8"?>
<calcChain xmlns="http://schemas.openxmlformats.org/spreadsheetml/2006/main">
  <c r="L53" i="2" l="1"/>
  <c r="E33" i="32"/>
  <c r="D33" i="32"/>
  <c r="E32" i="32"/>
  <c r="E31" i="32" s="1"/>
  <c r="D32" i="32"/>
  <c r="E30" i="32"/>
  <c r="D30" i="32"/>
  <c r="E28" i="32"/>
  <c r="E27" i="32" s="1"/>
  <c r="D28" i="32"/>
  <c r="E26" i="32"/>
  <c r="D26" i="32"/>
  <c r="D25" i="32" s="1"/>
  <c r="E24" i="32"/>
  <c r="D24" i="32"/>
  <c r="E23" i="32"/>
  <c r="D23" i="32"/>
  <c r="E21" i="32"/>
  <c r="E20" i="32" s="1"/>
  <c r="D21" i="32"/>
  <c r="E19" i="32"/>
  <c r="D19" i="32"/>
  <c r="E18" i="32"/>
  <c r="D18" i="32"/>
  <c r="E17" i="32"/>
  <c r="D17" i="32"/>
  <c r="E23" i="35"/>
  <c r="E22" i="35" s="1"/>
  <c r="E21" i="35" s="1"/>
  <c r="D23" i="35"/>
  <c r="D22" i="35" s="1"/>
  <c r="D21" i="35" s="1"/>
  <c r="E19" i="35"/>
  <c r="E18" i="35" s="1"/>
  <c r="E17" i="35" s="1"/>
  <c r="D19" i="35"/>
  <c r="D18" i="35"/>
  <c r="D17" i="35" s="1"/>
  <c r="A17" i="35"/>
  <c r="A18" i="35" s="1"/>
  <c r="A19" i="35" s="1"/>
  <c r="A20" i="35" s="1"/>
  <c r="A21" i="35" s="1"/>
  <c r="A22" i="35" s="1"/>
  <c r="A23" i="35" s="1"/>
  <c r="A24" i="35" s="1"/>
  <c r="G29" i="34"/>
  <c r="G28" i="34" s="1"/>
  <c r="F29" i="34"/>
  <c r="F28" i="34" s="1"/>
  <c r="G27" i="29"/>
  <c r="H74" i="33"/>
  <c r="H73" i="33" s="1"/>
  <c r="H69" i="33" s="1"/>
  <c r="G74" i="33"/>
  <c r="G73" i="33"/>
  <c r="G69" i="33" s="1"/>
  <c r="G52" i="33"/>
  <c r="G50" i="33"/>
  <c r="H86" i="28"/>
  <c r="H56" i="28"/>
  <c r="G56" i="28"/>
  <c r="L53" i="31"/>
  <c r="L52" i="31" s="1"/>
  <c r="L51" i="31" s="1"/>
  <c r="K53" i="31"/>
  <c r="G73" i="34"/>
  <c r="F73" i="34"/>
  <c r="G69" i="34"/>
  <c r="G68" i="34" s="1"/>
  <c r="G67" i="34" s="1"/>
  <c r="F69" i="34"/>
  <c r="F68" i="34" s="1"/>
  <c r="F67" i="34" s="1"/>
  <c r="G66" i="34"/>
  <c r="G65" i="34" s="1"/>
  <c r="F66" i="34"/>
  <c r="F65" i="34" s="1"/>
  <c r="G64" i="34"/>
  <c r="G63" i="34" s="1"/>
  <c r="F64" i="34"/>
  <c r="F63" i="34" s="1"/>
  <c r="G61" i="34"/>
  <c r="G60" i="34" s="1"/>
  <c r="G59" i="34" s="1"/>
  <c r="F61" i="34"/>
  <c r="F60" i="34" s="1"/>
  <c r="F59" i="34" s="1"/>
  <c r="G58" i="34"/>
  <c r="G57" i="34" s="1"/>
  <c r="G56" i="34" s="1"/>
  <c r="F58" i="34"/>
  <c r="F57" i="34" s="1"/>
  <c r="F56" i="34" s="1"/>
  <c r="G54" i="34"/>
  <c r="F54" i="34"/>
  <c r="G52" i="34"/>
  <c r="F52" i="34"/>
  <c r="G48" i="34"/>
  <c r="G47" i="34" s="1"/>
  <c r="G46" i="34" s="1"/>
  <c r="G45" i="34" s="1"/>
  <c r="G44" i="34" s="1"/>
  <c r="F48" i="34"/>
  <c r="F47" i="34" s="1"/>
  <c r="F46" i="34" s="1"/>
  <c r="F45" i="34" s="1"/>
  <c r="F44" i="34" s="1"/>
  <c r="G43" i="34"/>
  <c r="G42" i="34" s="1"/>
  <c r="G41" i="34" s="1"/>
  <c r="F43" i="34"/>
  <c r="F42" i="34" s="1"/>
  <c r="F41" i="34" s="1"/>
  <c r="G40" i="34"/>
  <c r="G39" i="34" s="1"/>
  <c r="G38" i="34" s="1"/>
  <c r="F40" i="34"/>
  <c r="F39" i="34" s="1"/>
  <c r="F38" i="34" s="1"/>
  <c r="G37" i="34"/>
  <c r="G36" i="34" s="1"/>
  <c r="G35" i="34" s="1"/>
  <c r="F37" i="34"/>
  <c r="F36" i="34" s="1"/>
  <c r="F35" i="34" s="1"/>
  <c r="G34" i="34"/>
  <c r="G33" i="34" s="1"/>
  <c r="G32" i="34" s="1"/>
  <c r="F34" i="34"/>
  <c r="F33" i="34" s="1"/>
  <c r="F32" i="34" s="1"/>
  <c r="G27" i="34"/>
  <c r="G26" i="34" s="1"/>
  <c r="G25" i="34" s="1"/>
  <c r="G24" i="34" s="1"/>
  <c r="F27" i="34"/>
  <c r="F26" i="34" s="1"/>
  <c r="F25" i="34" s="1"/>
  <c r="F24" i="34" s="1"/>
  <c r="G23" i="34"/>
  <c r="G22" i="34" s="1"/>
  <c r="G21" i="34" s="1"/>
  <c r="F23" i="34"/>
  <c r="F22" i="34" s="1"/>
  <c r="F21" i="34" s="1"/>
  <c r="G20" i="34"/>
  <c r="G19" i="34" s="1"/>
  <c r="G18" i="34" s="1"/>
  <c r="F20" i="34"/>
  <c r="F19" i="34" s="1"/>
  <c r="F18" i="34" s="1"/>
  <c r="H101" i="33"/>
  <c r="G101" i="33"/>
  <c r="H100" i="33"/>
  <c r="G100" i="33"/>
  <c r="H98" i="33"/>
  <c r="G98" i="33"/>
  <c r="H97" i="33"/>
  <c r="H96" i="33" s="1"/>
  <c r="H95" i="33" s="1"/>
  <c r="H94" i="33" s="1"/>
  <c r="H93" i="33" s="1"/>
  <c r="G97" i="33"/>
  <c r="G96" i="33" s="1"/>
  <c r="G95" i="33" s="1"/>
  <c r="G94" i="33" s="1"/>
  <c r="G93" i="33" s="1"/>
  <c r="H91" i="33"/>
  <c r="H90" i="33" s="1"/>
  <c r="H89" i="33" s="1"/>
  <c r="H88" i="33" s="1"/>
  <c r="H87" i="33" s="1"/>
  <c r="H86" i="33" s="1"/>
  <c r="G91" i="33"/>
  <c r="G90" i="33"/>
  <c r="G89" i="33" s="1"/>
  <c r="G88" i="33" s="1"/>
  <c r="G87" i="33" s="1"/>
  <c r="G86" i="33" s="1"/>
  <c r="H84" i="33"/>
  <c r="H83" i="33" s="1"/>
  <c r="G84" i="33"/>
  <c r="G83" i="33"/>
  <c r="H81" i="33"/>
  <c r="H80" i="33" s="1"/>
  <c r="H79" i="33" s="1"/>
  <c r="H78" i="33" s="1"/>
  <c r="H77" i="33" s="1"/>
  <c r="H76" i="33" s="1"/>
  <c r="G81" i="33"/>
  <c r="G80" i="33"/>
  <c r="G79" i="33" s="1"/>
  <c r="G78" i="33" s="1"/>
  <c r="G77" i="33" s="1"/>
  <c r="G76" i="33" s="1"/>
  <c r="H71" i="33"/>
  <c r="H70" i="33" s="1"/>
  <c r="G71" i="33"/>
  <c r="G70" i="33"/>
  <c r="H64" i="33"/>
  <c r="H63" i="33" s="1"/>
  <c r="H62" i="33" s="1"/>
  <c r="H61" i="33" s="1"/>
  <c r="H60" i="33" s="1"/>
  <c r="G64" i="33"/>
  <c r="G63" i="33" s="1"/>
  <c r="G62" i="33" s="1"/>
  <c r="G61" i="33" s="1"/>
  <c r="G60" i="33" s="1"/>
  <c r="H58" i="33"/>
  <c r="H57" i="33" s="1"/>
  <c r="H56" i="33" s="1"/>
  <c r="H55" i="33" s="1"/>
  <c r="H54" i="33" s="1"/>
  <c r="G58" i="33"/>
  <c r="G57" i="33" s="1"/>
  <c r="G56" i="33" s="1"/>
  <c r="G55" i="33" s="1"/>
  <c r="G54" i="33" s="1"/>
  <c r="H51" i="33"/>
  <c r="G51" i="33"/>
  <c r="H49" i="33"/>
  <c r="H48" i="33" s="1"/>
  <c r="H47" i="33" s="1"/>
  <c r="H46" i="33" s="1"/>
  <c r="H45" i="33" s="1"/>
  <c r="H44" i="33" s="1"/>
  <c r="G49" i="33"/>
  <c r="H42" i="33"/>
  <c r="H41" i="33" s="1"/>
  <c r="H40" i="33" s="1"/>
  <c r="H39" i="33" s="1"/>
  <c r="H38" i="33" s="1"/>
  <c r="G42" i="33"/>
  <c r="G41" i="33"/>
  <c r="G40" i="33" s="1"/>
  <c r="G39" i="33" s="1"/>
  <c r="G38" i="33" s="1"/>
  <c r="H36" i="33"/>
  <c r="H35" i="33" s="1"/>
  <c r="G36" i="33"/>
  <c r="G35" i="33" s="1"/>
  <c r="H33" i="33"/>
  <c r="G33" i="33"/>
  <c r="H31" i="33"/>
  <c r="G31" i="33"/>
  <c r="H30" i="33"/>
  <c r="H26" i="33" s="1"/>
  <c r="H25" i="33" s="1"/>
  <c r="H24" i="33" s="1"/>
  <c r="G30" i="33"/>
  <c r="G26" i="33" s="1"/>
  <c r="G25" i="33" s="1"/>
  <c r="G24" i="33" s="1"/>
  <c r="H28" i="33"/>
  <c r="G28" i="33"/>
  <c r="H27" i="33"/>
  <c r="G27" i="33"/>
  <c r="H22" i="33"/>
  <c r="H21" i="33" s="1"/>
  <c r="H20" i="33" s="1"/>
  <c r="H19" i="33" s="1"/>
  <c r="H18" i="33" s="1"/>
  <c r="G22" i="33"/>
  <c r="G21" i="33" s="1"/>
  <c r="G20" i="33" s="1"/>
  <c r="G19" i="33" s="1"/>
  <c r="G18" i="33" s="1"/>
  <c r="D31" i="32"/>
  <c r="E29" i="32"/>
  <c r="D29" i="32"/>
  <c r="D27" i="32"/>
  <c r="E25" i="32"/>
  <c r="E22" i="32"/>
  <c r="D20" i="32"/>
  <c r="D16" i="32"/>
  <c r="E16" i="32"/>
  <c r="L55" i="31"/>
  <c r="L54" i="31" s="1"/>
  <c r="K55" i="31"/>
  <c r="K54" i="31"/>
  <c r="K52" i="31"/>
  <c r="K51" i="31" s="1"/>
  <c r="L49" i="31"/>
  <c r="L48" i="31" s="1"/>
  <c r="K49" i="31"/>
  <c r="K48" i="31"/>
  <c r="L46" i="31"/>
  <c r="L45" i="31" s="1"/>
  <c r="K46" i="31"/>
  <c r="K45" i="31" s="1"/>
  <c r="L41" i="31"/>
  <c r="L40" i="31" s="1"/>
  <c r="K41" i="31"/>
  <c r="K40" i="31"/>
  <c r="L38" i="31"/>
  <c r="K38" i="31"/>
  <c r="L36" i="31"/>
  <c r="K36" i="31"/>
  <c r="K35" i="31" s="1"/>
  <c r="K32" i="31" s="1"/>
  <c r="L35" i="31"/>
  <c r="L32" i="31" s="1"/>
  <c r="L33" i="31"/>
  <c r="K33" i="31"/>
  <c r="L30" i="31"/>
  <c r="K30" i="31"/>
  <c r="K29" i="31" s="1"/>
  <c r="L29" i="31"/>
  <c r="L24" i="31"/>
  <c r="K24" i="31"/>
  <c r="K23" i="31" s="1"/>
  <c r="L23" i="31"/>
  <c r="L19" i="31"/>
  <c r="L18" i="31" s="1"/>
  <c r="L17" i="31" s="1"/>
  <c r="K19" i="31"/>
  <c r="K18" i="31"/>
  <c r="A18" i="31"/>
  <c r="A19" i="31" s="1"/>
  <c r="A20" i="31" s="1"/>
  <c r="A21" i="31" s="1"/>
  <c r="A22" i="31" s="1"/>
  <c r="A23" i="31" s="1"/>
  <c r="A24" i="31" s="1"/>
  <c r="A25" i="31" s="1"/>
  <c r="A26" i="31" s="1"/>
  <c r="A27" i="31" s="1"/>
  <c r="A28" i="31" s="1"/>
  <c r="F59" i="29"/>
  <c r="F36" i="29"/>
  <c r="F35" i="29" s="1"/>
  <c r="I96" i="28"/>
  <c r="H96" i="28"/>
  <c r="G96" i="28"/>
  <c r="G31" i="28"/>
  <c r="D22" i="32" l="1"/>
  <c r="D16" i="35"/>
  <c r="D25" i="35" s="1"/>
  <c r="E16" i="35"/>
  <c r="E25" i="35" s="1"/>
  <c r="G51" i="34"/>
  <c r="F31" i="34"/>
  <c r="H68" i="33"/>
  <c r="H67" i="33" s="1"/>
  <c r="H66" i="33" s="1"/>
  <c r="G68" i="33"/>
  <c r="G67" i="33" s="1"/>
  <c r="G66" i="33" s="1"/>
  <c r="G48" i="33"/>
  <c r="G47" i="33" s="1"/>
  <c r="G46" i="33" s="1"/>
  <c r="L44" i="31"/>
  <c r="G31" i="34"/>
  <c r="F62" i="34"/>
  <c r="F17" i="34"/>
  <c r="F51" i="34"/>
  <c r="G17" i="34"/>
  <c r="G16" i="34" s="1"/>
  <c r="G62" i="34"/>
  <c r="G17" i="33"/>
  <c r="G53" i="33"/>
  <c r="H17" i="33"/>
  <c r="H53" i="33"/>
  <c r="G45" i="33"/>
  <c r="G44" i="33" s="1"/>
  <c r="D34" i="32"/>
  <c r="E34" i="32"/>
  <c r="L59" i="31"/>
  <c r="A32" i="31"/>
  <c r="A33" i="31" s="1"/>
  <c r="A34" i="31" s="1"/>
  <c r="A35" i="31" s="1"/>
  <c r="A36" i="31" s="1"/>
  <c r="A37" i="31" s="1"/>
  <c r="A38" i="31" s="1"/>
  <c r="A39" i="31" s="1"/>
  <c r="A40" i="31" s="1"/>
  <c r="A41" i="31" s="1"/>
  <c r="A42" i="31" s="1"/>
  <c r="A43" i="31" s="1"/>
  <c r="A44" i="31" s="1"/>
  <c r="A45" i="31" s="1"/>
  <c r="A46" i="31" s="1"/>
  <c r="A47" i="31" s="1"/>
  <c r="A48" i="31" s="1"/>
  <c r="A49" i="31" s="1"/>
  <c r="A50" i="31" s="1"/>
  <c r="A51" i="31" s="1"/>
  <c r="A52" i="31" s="1"/>
  <c r="A53" i="31" s="1"/>
  <c r="A54" i="31" s="1"/>
  <c r="A55" i="31" s="1"/>
  <c r="A56" i="31" s="1"/>
  <c r="A29" i="31"/>
  <c r="A30" i="31" s="1"/>
  <c r="A31" i="31" s="1"/>
  <c r="L43" i="31"/>
  <c r="L57" i="31" s="1"/>
  <c r="L58" i="31" s="1"/>
  <c r="K17" i="31"/>
  <c r="K44" i="31"/>
  <c r="K43" i="31" s="1"/>
  <c r="H89" i="29"/>
  <c r="H88" i="29" s="1"/>
  <c r="H87" i="29" s="1"/>
  <c r="G88" i="29"/>
  <c r="G87" i="29" s="1"/>
  <c r="F88" i="29"/>
  <c r="F87" i="29" s="1"/>
  <c r="I45" i="28"/>
  <c r="I44" i="28"/>
  <c r="I43" i="28" s="1"/>
  <c r="H44" i="28"/>
  <c r="H43" i="28" s="1"/>
  <c r="G44" i="28"/>
  <c r="G43" i="28" s="1"/>
  <c r="F50" i="34" l="1"/>
  <c r="F49" i="34" s="1"/>
  <c r="G50" i="34"/>
  <c r="G49" i="34" s="1"/>
  <c r="G74" i="34" s="1"/>
  <c r="F16" i="34"/>
  <c r="F74" i="34" s="1"/>
  <c r="G104" i="33"/>
  <c r="H16" i="33"/>
  <c r="H104" i="33"/>
  <c r="G16" i="33"/>
  <c r="K59" i="31"/>
  <c r="K57" i="31"/>
  <c r="K58" i="31" s="1"/>
  <c r="G41" i="28"/>
  <c r="G40" i="28" s="1"/>
  <c r="H41" i="28"/>
  <c r="H40" i="28" s="1"/>
  <c r="I42" i="28"/>
  <c r="I41" i="28" s="1"/>
  <c r="I40" i="28" s="1"/>
  <c r="H86" i="29" l="1"/>
  <c r="H85" i="29" s="1"/>
  <c r="H84" i="29" s="1"/>
  <c r="G85" i="29"/>
  <c r="G84" i="29" s="1"/>
  <c r="F85" i="29"/>
  <c r="F84" i="29" s="1"/>
  <c r="H83" i="29"/>
  <c r="H82" i="29" s="1"/>
  <c r="H81" i="29" s="1"/>
  <c r="G82" i="29"/>
  <c r="G81" i="29" s="1"/>
  <c r="F82" i="29"/>
  <c r="F81" i="29" s="1"/>
  <c r="H80" i="29"/>
  <c r="H79" i="29" s="1"/>
  <c r="H78" i="29" s="1"/>
  <c r="G79" i="29"/>
  <c r="G78" i="29" s="1"/>
  <c r="F79" i="29"/>
  <c r="F78" i="29" s="1"/>
  <c r="H77" i="29"/>
  <c r="H76" i="29" s="1"/>
  <c r="G76" i="29"/>
  <c r="F76" i="29"/>
  <c r="H75" i="29"/>
  <c r="H74" i="29" s="1"/>
  <c r="G74" i="29"/>
  <c r="F74" i="29"/>
  <c r="H73" i="29"/>
  <c r="H72" i="29" s="1"/>
  <c r="G72" i="29"/>
  <c r="F72" i="29"/>
  <c r="H70" i="29"/>
  <c r="H69" i="29" s="1"/>
  <c r="H68" i="29" s="1"/>
  <c r="G69" i="29"/>
  <c r="G68" i="29" s="1"/>
  <c r="F69" i="29"/>
  <c r="F68" i="29" s="1"/>
  <c r="H67" i="29"/>
  <c r="H66" i="29" s="1"/>
  <c r="H65" i="29" s="1"/>
  <c r="G66" i="29"/>
  <c r="G65" i="29" s="1"/>
  <c r="F66" i="29"/>
  <c r="F65" i="29" s="1"/>
  <c r="H64" i="29"/>
  <c r="H63" i="29" s="1"/>
  <c r="G63" i="29"/>
  <c r="F63" i="29"/>
  <c r="H62" i="29"/>
  <c r="H61" i="29" s="1"/>
  <c r="G61" i="29"/>
  <c r="F61" i="29"/>
  <c r="H57" i="29"/>
  <c r="H56" i="29" s="1"/>
  <c r="H55" i="29" s="1"/>
  <c r="H54" i="29" s="1"/>
  <c r="H53" i="29" s="1"/>
  <c r="G56" i="29"/>
  <c r="G55" i="29" s="1"/>
  <c r="G54" i="29" s="1"/>
  <c r="G53" i="29" s="1"/>
  <c r="F56" i="29"/>
  <c r="F55" i="29" s="1"/>
  <c r="F54" i="29" s="1"/>
  <c r="F53" i="29" s="1"/>
  <c r="H52" i="29"/>
  <c r="H51" i="29" s="1"/>
  <c r="H50" i="29" s="1"/>
  <c r="G51" i="29"/>
  <c r="G50" i="29" s="1"/>
  <c r="F51" i="29"/>
  <c r="F50" i="29" s="1"/>
  <c r="H49" i="29"/>
  <c r="H48" i="29" s="1"/>
  <c r="H47" i="29" s="1"/>
  <c r="G48" i="29"/>
  <c r="G47" i="29" s="1"/>
  <c r="F48" i="29"/>
  <c r="F47" i="29" s="1"/>
  <c r="H46" i="29"/>
  <c r="H45" i="29" s="1"/>
  <c r="H44" i="29" s="1"/>
  <c r="G45" i="29"/>
  <c r="G44" i="29" s="1"/>
  <c r="F45" i="29"/>
  <c r="F44" i="29" s="1"/>
  <c r="H43" i="29"/>
  <c r="H42" i="29" s="1"/>
  <c r="H41" i="29" s="1"/>
  <c r="G42" i="29"/>
  <c r="G41" i="29" s="1"/>
  <c r="F42" i="29"/>
  <c r="F41" i="29" s="1"/>
  <c r="H40" i="29"/>
  <c r="H39" i="29" s="1"/>
  <c r="H38" i="29" s="1"/>
  <c r="G39" i="29"/>
  <c r="G38" i="29" s="1"/>
  <c r="F39" i="29"/>
  <c r="F38" i="29" s="1"/>
  <c r="H37" i="29"/>
  <c r="H36" i="29" s="1"/>
  <c r="H35" i="29" s="1"/>
  <c r="G36" i="29"/>
  <c r="G35" i="29" s="1"/>
  <c r="H33" i="29"/>
  <c r="H32" i="29" s="1"/>
  <c r="H31" i="29" s="1"/>
  <c r="G32" i="29"/>
  <c r="G31" i="29" s="1"/>
  <c r="F32" i="29"/>
  <c r="F31" i="29" s="1"/>
  <c r="H30" i="29"/>
  <c r="H29" i="29" s="1"/>
  <c r="H28" i="29" s="1"/>
  <c r="G29" i="29"/>
  <c r="G28" i="29" s="1"/>
  <c r="F29" i="29"/>
  <c r="F28" i="29" s="1"/>
  <c r="H27" i="29"/>
  <c r="H26" i="29" s="1"/>
  <c r="H25" i="29" s="1"/>
  <c r="G26" i="29"/>
  <c r="G25" i="29" s="1"/>
  <c r="F26" i="29"/>
  <c r="F25" i="29" s="1"/>
  <c r="H23" i="29"/>
  <c r="H22" i="29" s="1"/>
  <c r="H21" i="29" s="1"/>
  <c r="G22" i="29"/>
  <c r="G21" i="29" s="1"/>
  <c r="F22" i="29"/>
  <c r="F21" i="29" s="1"/>
  <c r="H20" i="29"/>
  <c r="H19" i="29" s="1"/>
  <c r="H18" i="29" s="1"/>
  <c r="G19" i="29"/>
  <c r="G18" i="29" s="1"/>
  <c r="F19" i="29"/>
  <c r="F18" i="29" s="1"/>
  <c r="I119" i="28"/>
  <c r="I118" i="28" s="1"/>
  <c r="I117" i="28" s="1"/>
  <c r="H118" i="28"/>
  <c r="H117" i="28" s="1"/>
  <c r="G118" i="28"/>
  <c r="G117" i="28" s="1"/>
  <c r="I116" i="28"/>
  <c r="I115" i="28" s="1"/>
  <c r="I114" i="28" s="1"/>
  <c r="H115" i="28"/>
  <c r="H114" i="28" s="1"/>
  <c r="G115" i="28"/>
  <c r="G114" i="28" s="1"/>
  <c r="I109" i="28"/>
  <c r="I108" i="28" s="1"/>
  <c r="I107" i="28" s="1"/>
  <c r="I106" i="28" s="1"/>
  <c r="I105" i="28" s="1"/>
  <c r="I104" i="28" s="1"/>
  <c r="I103" i="28" s="1"/>
  <c r="H108" i="28"/>
  <c r="H107" i="28" s="1"/>
  <c r="H106" i="28" s="1"/>
  <c r="H105" i="28" s="1"/>
  <c r="H104" i="28" s="1"/>
  <c r="H103" i="28" s="1"/>
  <c r="G108" i="28"/>
  <c r="G107" i="28" s="1"/>
  <c r="G106" i="28" s="1"/>
  <c r="G105" i="28" s="1"/>
  <c r="G104" i="28" s="1"/>
  <c r="I102" i="28"/>
  <c r="I101" i="28" s="1"/>
  <c r="I100" i="28" s="1"/>
  <c r="H101" i="28"/>
  <c r="H100" i="28" s="1"/>
  <c r="G101" i="28"/>
  <c r="G100" i="28" s="1"/>
  <c r="I99" i="28"/>
  <c r="I98" i="28" s="1"/>
  <c r="I97" i="28" s="1"/>
  <c r="H98" i="28"/>
  <c r="H97" i="28" s="1"/>
  <c r="G98" i="28"/>
  <c r="G97" i="28" s="1"/>
  <c r="I92" i="28"/>
  <c r="I91" i="28" s="1"/>
  <c r="I90" i="28" s="1"/>
  <c r="H91" i="28"/>
  <c r="H90" i="28" s="1"/>
  <c r="G91" i="28"/>
  <c r="G90" i="28" s="1"/>
  <c r="I89" i="28"/>
  <c r="I88" i="28" s="1"/>
  <c r="I87" i="28" s="1"/>
  <c r="H88" i="28"/>
  <c r="H87" i="28" s="1"/>
  <c r="G88" i="28"/>
  <c r="G87" i="28" s="1"/>
  <c r="I86" i="28"/>
  <c r="I85" i="28" s="1"/>
  <c r="I84" i="28" s="1"/>
  <c r="H85" i="28"/>
  <c r="H84" i="28" s="1"/>
  <c r="G85" i="28"/>
  <c r="G84" i="28" s="1"/>
  <c r="I79" i="28"/>
  <c r="I78" i="28" s="1"/>
  <c r="I77" i="28" s="1"/>
  <c r="I76" i="28" s="1"/>
  <c r="I75" i="28" s="1"/>
  <c r="I74" i="28" s="1"/>
  <c r="F24" i="27" s="1"/>
  <c r="H78" i="28"/>
  <c r="H77" i="28" s="1"/>
  <c r="H76" i="28" s="1"/>
  <c r="H75" i="28" s="1"/>
  <c r="H74" i="28" s="1"/>
  <c r="E24" i="27" s="1"/>
  <c r="G78" i="28"/>
  <c r="G77" i="28" s="1"/>
  <c r="G76" i="28" s="1"/>
  <c r="G75" i="28" s="1"/>
  <c r="G74" i="28" s="1"/>
  <c r="D24" i="27" s="1"/>
  <c r="I73" i="28"/>
  <c r="I72" i="28" s="1"/>
  <c r="I71" i="28" s="1"/>
  <c r="H72" i="28"/>
  <c r="H71" i="28" s="1"/>
  <c r="G72" i="28"/>
  <c r="G71" i="28" s="1"/>
  <c r="I70" i="28"/>
  <c r="I69" i="28" s="1"/>
  <c r="I68" i="28" s="1"/>
  <c r="H69" i="28"/>
  <c r="H68" i="28" s="1"/>
  <c r="G69" i="28"/>
  <c r="G68" i="28" s="1"/>
  <c r="I67" i="28"/>
  <c r="I66" i="28" s="1"/>
  <c r="I65" i="28" s="1"/>
  <c r="H66" i="28"/>
  <c r="H65" i="28" s="1"/>
  <c r="G66" i="28"/>
  <c r="G65" i="28" s="1"/>
  <c r="I60" i="28"/>
  <c r="I59" i="28" s="1"/>
  <c r="H59" i="28"/>
  <c r="G59" i="28"/>
  <c r="I58" i="28"/>
  <c r="I57" i="28" s="1"/>
  <c r="H57" i="28"/>
  <c r="G57" i="28"/>
  <c r="I51" i="28"/>
  <c r="I50" i="28" s="1"/>
  <c r="I49" i="28" s="1"/>
  <c r="I48" i="28" s="1"/>
  <c r="I47" i="28" s="1"/>
  <c r="I46" i="28" s="1"/>
  <c r="F19" i="27" s="1"/>
  <c r="H50" i="28"/>
  <c r="H49" i="28" s="1"/>
  <c r="H48" i="28" s="1"/>
  <c r="H47" i="28" s="1"/>
  <c r="H46" i="28" s="1"/>
  <c r="E19" i="27" s="1"/>
  <c r="G50" i="28"/>
  <c r="G49" i="28" s="1"/>
  <c r="G48" i="28" s="1"/>
  <c r="G47" i="28" s="1"/>
  <c r="G46" i="28" s="1"/>
  <c r="D19" i="27" s="1"/>
  <c r="I39" i="28"/>
  <c r="I38" i="28" s="1"/>
  <c r="I37" i="28" s="1"/>
  <c r="H38" i="28"/>
  <c r="H37" i="28" s="1"/>
  <c r="G38" i="28"/>
  <c r="G37" i="28" s="1"/>
  <c r="I36" i="28"/>
  <c r="H35" i="28"/>
  <c r="G35" i="28"/>
  <c r="I34" i="28"/>
  <c r="I33" i="28" s="1"/>
  <c r="H33" i="28"/>
  <c r="G33" i="28"/>
  <c r="I32" i="28"/>
  <c r="I31" i="28" s="1"/>
  <c r="H31" i="28"/>
  <c r="I29" i="28"/>
  <c r="I28" i="28" s="1"/>
  <c r="I27" i="28" s="1"/>
  <c r="H28" i="28"/>
  <c r="H27" i="28" s="1"/>
  <c r="G28" i="28"/>
  <c r="G27" i="28" s="1"/>
  <c r="I23" i="28"/>
  <c r="I22" i="28" s="1"/>
  <c r="I21" i="28" s="1"/>
  <c r="I20" i="28" s="1"/>
  <c r="H22" i="28"/>
  <c r="H21" i="28" s="1"/>
  <c r="H20" i="28" s="1"/>
  <c r="G22" i="28"/>
  <c r="G21" i="28" s="1"/>
  <c r="G20" i="28" s="1"/>
  <c r="G34" i="29" l="1"/>
  <c r="H34" i="29"/>
  <c r="F34" i="29"/>
  <c r="H17" i="29"/>
  <c r="F24" i="29"/>
  <c r="F17" i="29"/>
  <c r="H24" i="29"/>
  <c r="G24" i="29"/>
  <c r="G17" i="29"/>
  <c r="F60" i="29"/>
  <c r="G60" i="29"/>
  <c r="G59" i="29" s="1"/>
  <c r="H83" i="28"/>
  <c r="H82" i="28" s="1"/>
  <c r="H81" i="28" s="1"/>
  <c r="I64" i="28"/>
  <c r="I83" i="28"/>
  <c r="I82" i="28" s="1"/>
  <c r="I81" i="28" s="1"/>
  <c r="G83" i="28"/>
  <c r="G82" i="28" s="1"/>
  <c r="G81" i="28" s="1"/>
  <c r="G64" i="28"/>
  <c r="H64" i="28"/>
  <c r="H63" i="28" s="1"/>
  <c r="H62" i="28" s="1"/>
  <c r="F71" i="29"/>
  <c r="H95" i="28"/>
  <c r="H94" i="28" s="1"/>
  <c r="I56" i="28"/>
  <c r="I55" i="28" s="1"/>
  <c r="I54" i="28" s="1"/>
  <c r="I95" i="28"/>
  <c r="I94" i="28" s="1"/>
  <c r="G95" i="28"/>
  <c r="G94" i="28" s="1"/>
  <c r="G93" i="28" s="1"/>
  <c r="G113" i="28"/>
  <c r="G112" i="28" s="1"/>
  <c r="G111" i="28" s="1"/>
  <c r="G110" i="28" s="1"/>
  <c r="H19" i="28"/>
  <c r="H18" i="28" s="1"/>
  <c r="E17" i="27" s="1"/>
  <c r="I19" i="28"/>
  <c r="I18" i="28" s="1"/>
  <c r="F17" i="27" s="1"/>
  <c r="H55" i="28"/>
  <c r="H54" i="28" s="1"/>
  <c r="H53" i="28"/>
  <c r="H52" i="28" s="1"/>
  <c r="E21" i="27" s="1"/>
  <c r="E20" i="27" s="1"/>
  <c r="D30" i="27"/>
  <c r="D29" i="27" s="1"/>
  <c r="G103" i="28"/>
  <c r="F30" i="27"/>
  <c r="F29" i="27" s="1"/>
  <c r="H113" i="28"/>
  <c r="H112" i="28" s="1"/>
  <c r="H111" i="28" s="1"/>
  <c r="E30" i="27"/>
  <c r="E29" i="27" s="1"/>
  <c r="G19" i="28"/>
  <c r="G18" i="28" s="1"/>
  <c r="D17" i="27" s="1"/>
  <c r="I63" i="28"/>
  <c r="I62" i="28" s="1"/>
  <c r="F23" i="27" s="1"/>
  <c r="F22" i="27" s="1"/>
  <c r="I35" i="28"/>
  <c r="I30" i="28" s="1"/>
  <c r="I26" i="28" s="1"/>
  <c r="H30" i="28"/>
  <c r="H26" i="28" s="1"/>
  <c r="G71" i="29"/>
  <c r="G30" i="28"/>
  <c r="G26" i="28" s="1"/>
  <c r="H60" i="29"/>
  <c r="H59" i="29" s="1"/>
  <c r="H71" i="29"/>
  <c r="G63" i="28"/>
  <c r="G62" i="28" s="1"/>
  <c r="I113" i="28"/>
  <c r="I112" i="28" s="1"/>
  <c r="I111" i="28" s="1"/>
  <c r="G58" i="29" l="1"/>
  <c r="H58" i="29"/>
  <c r="F58" i="29"/>
  <c r="G25" i="28"/>
  <c r="G24" i="28" s="1"/>
  <c r="I25" i="28"/>
  <c r="I24" i="28" s="1"/>
  <c r="I17" i="28" s="1"/>
  <c r="H25" i="28"/>
  <c r="H24" i="28" s="1"/>
  <c r="F16" i="29"/>
  <c r="I53" i="28"/>
  <c r="I52" i="28" s="1"/>
  <c r="F21" i="27" s="1"/>
  <c r="F20" i="27" s="1"/>
  <c r="D32" i="27"/>
  <c r="D31" i="27" s="1"/>
  <c r="G80" i="28"/>
  <c r="D26" i="27"/>
  <c r="D25" i="27" s="1"/>
  <c r="I110" i="28"/>
  <c r="F32" i="27"/>
  <c r="F31" i="27" s="1"/>
  <c r="E32" i="27"/>
  <c r="E31" i="27" s="1"/>
  <c r="H110" i="28"/>
  <c r="H80" i="28"/>
  <c r="E26" i="27"/>
  <c r="E25" i="27" s="1"/>
  <c r="I80" i="28"/>
  <c r="F26" i="27"/>
  <c r="F25" i="27" s="1"/>
  <c r="D28" i="27"/>
  <c r="D27" i="27" s="1"/>
  <c r="H93" i="28"/>
  <c r="E28" i="27"/>
  <c r="E27" i="27" s="1"/>
  <c r="I93" i="28"/>
  <c r="F28" i="27"/>
  <c r="F27" i="27" s="1"/>
  <c r="I61" i="28"/>
  <c r="H61" i="28"/>
  <c r="E23" i="27"/>
  <c r="E22" i="27" s="1"/>
  <c r="G61" i="28"/>
  <c r="D23" i="27"/>
  <c r="D22" i="27" s="1"/>
  <c r="H16" i="29"/>
  <c r="G16" i="29"/>
  <c r="G53" i="28"/>
  <c r="G52" i="28" s="1"/>
  <c r="G55" i="28"/>
  <c r="G54" i="28" s="1"/>
  <c r="H17" i="28" l="1"/>
  <c r="H16" i="28" s="1"/>
  <c r="H120" i="28"/>
  <c r="G91" i="29" s="1"/>
  <c r="I120" i="28"/>
  <c r="D18" i="27"/>
  <c r="D16" i="27" s="1"/>
  <c r="G17" i="28"/>
  <c r="G16" i="28" s="1"/>
  <c r="G120" i="28"/>
  <c r="F90" i="29"/>
  <c r="E18" i="27"/>
  <c r="F18" i="27"/>
  <c r="G90" i="29"/>
  <c r="H90" i="29"/>
  <c r="I16" i="28"/>
  <c r="D21" i="27"/>
  <c r="D20" i="27" s="1"/>
  <c r="E16" i="27" l="1"/>
  <c r="E33" i="27" s="1"/>
  <c r="F16" i="27"/>
  <c r="F33" i="27" s="1"/>
  <c r="D33" i="27"/>
  <c r="G92" i="29"/>
  <c r="H91" i="29"/>
  <c r="H92" i="29" s="1"/>
  <c r="F91" i="29"/>
  <c r="F92" i="29" s="1"/>
  <c r="L49" i="2"/>
  <c r="L38" i="2" l="1"/>
  <c r="L36" i="2"/>
  <c r="M37" i="2"/>
  <c r="L35" i="2" l="1"/>
  <c r="A17" i="26" l="1"/>
  <c r="A18" i="26" s="1"/>
  <c r="A19" i="26" s="1"/>
  <c r="A20" i="26" s="1"/>
  <c r="A21" i="26" s="1"/>
  <c r="A22" i="26" s="1"/>
  <c r="A23" i="26" s="1"/>
  <c r="A24" i="26" s="1"/>
  <c r="L19" i="2" l="1"/>
  <c r="M53" i="2" l="1"/>
  <c r="M50" i="2"/>
  <c r="M49" i="2" s="1"/>
  <c r="L52" i="2"/>
  <c r="L51" i="2" s="1"/>
  <c r="L46" i="2"/>
  <c r="L45" i="2" s="1"/>
  <c r="L33" i="2"/>
  <c r="M42" i="2"/>
  <c r="M22" i="2"/>
  <c r="M47" i="2"/>
  <c r="M46" i="2" s="1"/>
  <c r="M45" i="2" s="1"/>
  <c r="L41" i="2"/>
  <c r="L40" i="2" s="1"/>
  <c r="M39" i="2"/>
  <c r="M38" i="2" s="1"/>
  <c r="M34" i="2"/>
  <c r="M33" i="2" s="1"/>
  <c r="M31" i="2"/>
  <c r="M30" i="2" s="1"/>
  <c r="M29" i="2" s="1"/>
  <c r="L30" i="2"/>
  <c r="L29" i="2" s="1"/>
  <c r="M28" i="2"/>
  <c r="M27" i="2"/>
  <c r="M26" i="2"/>
  <c r="M25" i="2"/>
  <c r="L24" i="2"/>
  <c r="L23" i="2" s="1"/>
  <c r="M21" i="2"/>
  <c r="M20" i="2"/>
  <c r="L18" i="2"/>
  <c r="K49" i="2"/>
  <c r="K48" i="2" s="1"/>
  <c r="K52" i="2"/>
  <c r="K51" i="2" s="1"/>
  <c r="K46" i="2"/>
  <c r="K45" i="2" s="1"/>
  <c r="K41" i="2"/>
  <c r="K40" i="2" s="1"/>
  <c r="K38" i="2"/>
  <c r="K36" i="2"/>
  <c r="M36" i="2" s="1"/>
  <c r="K33" i="2"/>
  <c r="K30" i="2"/>
  <c r="K29" i="2" s="1"/>
  <c r="K24" i="2"/>
  <c r="K23" i="2" s="1"/>
  <c r="K19" i="2"/>
  <c r="K18" i="2" s="1"/>
  <c r="M35" i="2" l="1"/>
  <c r="M32" i="2" s="1"/>
  <c r="K35" i="2"/>
  <c r="K32" i="2" s="1"/>
  <c r="K17" i="2" s="1"/>
  <c r="M24" i="2"/>
  <c r="M23" i="2" s="1"/>
  <c r="L32" i="2"/>
  <c r="L17" i="2" s="1"/>
  <c r="M19" i="2"/>
  <c r="M18" i="2" s="1"/>
  <c r="M52" i="2"/>
  <c r="M51" i="2" s="1"/>
  <c r="M41" i="2"/>
  <c r="M40" i="2" s="1"/>
  <c r="L48" i="2"/>
  <c r="L44" i="2" s="1"/>
  <c r="L43" i="2" s="1"/>
  <c r="K44" i="2"/>
  <c r="K43" i="2" s="1"/>
  <c r="M17" i="2" l="1"/>
  <c r="M56" i="2" s="1"/>
  <c r="I27" i="25" s="1"/>
  <c r="L56" i="2"/>
  <c r="L54" i="2"/>
  <c r="L55" i="2" s="1"/>
  <c r="M44" i="2"/>
  <c r="M43" i="2" s="1"/>
  <c r="K56" i="2"/>
  <c r="E27" i="25" s="1"/>
  <c r="K54" i="2"/>
  <c r="M54" i="2" l="1"/>
  <c r="M48" i="2"/>
  <c r="K55" i="2"/>
  <c r="M55" i="2" l="1"/>
</calcChain>
</file>

<file path=xl/sharedStrings.xml><?xml version="1.0" encoding="utf-8"?>
<sst xmlns="http://schemas.openxmlformats.org/spreadsheetml/2006/main" count="2416" uniqueCount="443">
  <si>
    <t>Изменения</t>
  </si>
  <si>
    <t xml:space="preserve">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«Обеспечение   безопасности  и  комфортных условий жизнедеятельности населения Разъезженского сельсовета» </t>
  </si>
  <si>
    <t xml:space="preserve"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жизнедеятельности населения Разъезженского сельсовета». </t>
  </si>
  <si>
    <t xml:space="preserve">Софинасирование 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жизнедеятельности  населения Разъезженского сельсовета»  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</si>
  <si>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условий     жизнедеятельности        населения Разъезженского сельсовета» на 2014 - 2017 годы</t>
  </si>
  <si>
    <t>Расходы на оплату труда работников органов местного самоуправления не относящихся к должностям муниципальной службы в рамках непрограмных расходов местного самоуправления</t>
  </si>
  <si>
    <t>№ строки</t>
  </si>
  <si>
    <t>1</t>
  </si>
  <si>
    <t>2</t>
  </si>
  <si>
    <t>Приложение 5</t>
  </si>
  <si>
    <t>(тыс. рублей)</t>
  </si>
  <si>
    <t>3</t>
  </si>
  <si>
    <t>4</t>
  </si>
  <si>
    <t>5</t>
  </si>
  <si>
    <t>6</t>
  </si>
  <si>
    <t>7</t>
  </si>
  <si>
    <t>8</t>
  </si>
  <si>
    <t>9</t>
  </si>
  <si>
    <t>10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</si>
  <si>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</si>
  <si>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</si>
  <si>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</si>
  <si>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</si>
  <si>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</si>
  <si>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</si>
  <si>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</si>
  <si>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02</t>
  </si>
  <si>
    <t>Налог на доходы физических лиц</t>
  </si>
  <si>
    <t>010</t>
  </si>
  <si>
    <t>110</t>
  </si>
  <si>
    <t>020</t>
  </si>
  <si>
    <t>06</t>
  </si>
  <si>
    <t>Налог на имущество физических лиц</t>
  </si>
  <si>
    <t>030</t>
  </si>
  <si>
    <t>021</t>
  </si>
  <si>
    <t>08</t>
  </si>
  <si>
    <t>ГОСУДАРСТВЕННАЯ ПОШЛИНА</t>
  </si>
  <si>
    <t>04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</si>
  <si>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</si>
  <si>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05</t>
  </si>
  <si>
    <t>120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</si>
  <si>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</si>
  <si>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</si>
  <si>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</si>
  <si>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001</t>
  </si>
  <si>
    <t>03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</si>
  <si>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</si>
  <si>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</si>
  <si>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</si>
  <si>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999</t>
  </si>
  <si>
    <t>ВСЕГО ДОХОДОВ</t>
  </si>
  <si>
    <t>Администрация Разъезженского сельсовета Ермаковского района Красноярского края</t>
  </si>
  <si>
    <t xml:space="preserve">       Наименование показателя  бюджетной  классификации</t>
  </si>
  <si>
    <t>Раздел – подраздел</t>
  </si>
  <si>
    <t>Сумма  на  год</t>
  </si>
  <si>
    <t>Общегосударственные вопросы</t>
  </si>
  <si>
    <t xml:space="preserve"> 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</si>
  <si>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</si>
  <si>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</si>
  <si>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</si>
  <si>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</si>
  <si>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Национальная оборона</t>
  </si>
  <si>
    <t>02 00</t>
  </si>
  <si>
    <t>Мобилизационная и вневойсковая  подготовка</t>
  </si>
  <si>
    <t>02 03</t>
  </si>
  <si>
    <t>Национальная безопасность и правоохранительная деятельность</t>
  </si>
  <si>
    <t>03 00</t>
  </si>
  <si>
    <t>Жилищно-коммунальное хозяйство</t>
  </si>
  <si>
    <t>05 00</t>
  </si>
  <si>
    <t xml:space="preserve">Благоустройство </t>
  </si>
  <si>
    <t>05 03</t>
  </si>
  <si>
    <t>Культура, кинематография</t>
  </si>
  <si>
    <t>08 00</t>
  </si>
  <si>
    <t xml:space="preserve">Культура </t>
  </si>
  <si>
    <t>08 01</t>
  </si>
  <si>
    <t>Здравоохранение</t>
  </si>
  <si>
    <t>09 00</t>
  </si>
  <si>
    <t>Другие вопросы в области здравоохранения</t>
  </si>
  <si>
    <t>09 09</t>
  </si>
  <si>
    <t>ВСЕГО</t>
  </si>
  <si>
    <t>Код ведомства</t>
  </si>
  <si>
    <t>Раздел - подраздел</t>
  </si>
  <si>
    <t>целевая статья</t>
  </si>
  <si>
    <t>вид расходов</t>
  </si>
  <si>
    <t>01 11</t>
  </si>
  <si>
    <t>Обеспечение пожарной безопасности</t>
  </si>
  <si>
    <t>03 10</t>
  </si>
  <si>
    <t>Национальная экономика</t>
  </si>
  <si>
    <t>04 00</t>
  </si>
  <si>
    <t>Дорожное хозяйство (дорожные фонды)</t>
  </si>
  <si>
    <t>04 09</t>
  </si>
  <si>
    <t xml:space="preserve">Другие вопросы в области здравоохранения </t>
  </si>
  <si>
    <t xml:space="preserve">Культура, кинематография </t>
  </si>
  <si>
    <t>№ п/п</t>
  </si>
  <si>
    <t>0310</t>
  </si>
  <si>
    <t>0503</t>
  </si>
  <si>
    <t>0909</t>
  </si>
  <si>
    <t>0409</t>
  </si>
  <si>
    <t xml:space="preserve"> сельского совета  депутатов</t>
  </si>
  <si>
    <t>230</t>
  </si>
  <si>
    <t>240</t>
  </si>
  <si>
    <t>250</t>
  </si>
  <si>
    <t>260</t>
  </si>
  <si>
    <t>НАЛОГИ НА ТОВАРЫ (РАБОТЫ, УСЛУГИ), РЕАЛИЗУЕМЫЕ НА ТЕРРИТОРИИ РОССИЙСКОЙ ФЕДЕРАЦИИ</t>
  </si>
  <si>
    <t>Руководство и управление в сфере установленных функций органов местного самоуправления в рамках непрограммных расходов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</si>
  <si>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</si>
  <si>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</si>
  <si>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</si>
  <si>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</si>
  <si>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</si>
  <si>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</si>
  <si>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</si>
  <si>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Резервные средства</t>
  </si>
  <si>
    <t>НАЦИОНАЛЬНАЯ ОБОРОНА</t>
  </si>
  <si>
    <t>Мобилизационная и вневойсковая подготовка</t>
  </si>
  <si>
    <t>ЗДРАВООХРАНЕНИЕ</t>
  </si>
  <si>
    <t/>
  </si>
  <si>
    <t>100</t>
  </si>
  <si>
    <t>0100</t>
  </si>
  <si>
    <t>0102</t>
  </si>
  <si>
    <t>0104</t>
  </si>
  <si>
    <t>200</t>
  </si>
  <si>
    <t>800</t>
  </si>
  <si>
    <t>870</t>
  </si>
  <si>
    <t>0111</t>
  </si>
  <si>
    <t>0200</t>
  </si>
  <si>
    <t>0203</t>
  </si>
  <si>
    <t>0900</t>
  </si>
  <si>
    <t>РЕЗЕРВНЫЕ ФОНДЫ</t>
  </si>
  <si>
    <t>ЖИЛИЩНО-КОММУНАЛЬНОЕ ХОЗЯЙСТВО</t>
  </si>
  <si>
    <t>0500</t>
  </si>
  <si>
    <t>Отдельные мероприятия</t>
  </si>
  <si>
    <t>Муниципальная программа Разъезженского сельсовета «Развитие культуры»</t>
  </si>
  <si>
    <t>0801</t>
  </si>
  <si>
    <t>0800</t>
  </si>
  <si>
    <t>Код классификации доходов бюджетов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</si>
  <si>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</si>
  <si>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Доходы бюджета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</si>
  <si>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</si>
  <si>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</si>
  <si>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</si>
  <si>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</si>
  <si>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</si>
  <si>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</si>
  <si>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</si>
  <si>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</si>
  <si>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и 228 Налогового кодекся Российиской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</si>
  <si>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</si>
  <si>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</si>
  <si>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имущество</t>
  </si>
  <si>
    <t>Налог на имущество физических лиц взимаемых по ставкам применяемым к объектам налогооблажения расположенными в границах поселений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</si>
  <si>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</si>
  <si>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</si>
  <si>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на выравнивание бюджетной обеспеченности</t>
  </si>
  <si>
    <t>Прочие межбюджетные трансферты, передваемые бюджетам</t>
  </si>
  <si>
    <t xml:space="preserve">Непрограммные расходы органов местного самоуправления Разъезженского сельсовета </t>
  </si>
  <si>
    <t xml:space="preserve">Функционирование администрации Разъезженского сельсовета </t>
  </si>
  <si>
    <t>Непрограммные расходы органов местного самоуправления  Разъезженского сельсовета</t>
  </si>
  <si>
    <t>Функционирование администрации Разъезженского сельсовета</t>
  </si>
  <si>
    <t>Выполнение государственных полномочий по созданию и обеспечению деятельности административных комиссий по  администрации Разъезженского сельсовета Ермаковского района в рамках непрограммных расходов органов местного самоуправления</t>
  </si>
  <si>
    <t>Резервный фонд  администрации Разъезженского сельсовета Ермаковского района в рамках непрограммных расходов органов местного самоуправления</t>
  </si>
  <si>
    <t>НАЦИОНАЛЬНАЯ БЕЗОПАСНОСТЬ И ПРАВООХРАНИТЕЛЬНАЯ ДЕЯТЕЛЬНОСТЬ</t>
  </si>
  <si>
    <t>0300</t>
  </si>
  <si>
    <t>Подпрограмма "Обеспечение безопасности жизнедеятельности населения"</t>
  </si>
  <si>
    <t>НАЦИОНАЛЬНАЯ ЭКОНОМИКА</t>
  </si>
  <si>
    <t>0400</t>
  </si>
  <si>
    <t xml:space="preserve">Подпрограмма «Содержание улично-дорожной сети Разъезженского сельсовета»  </t>
  </si>
  <si>
    <t>Подпрограмма «Благоустройство территории Разъезженского сельсовета»</t>
  </si>
  <si>
    <t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сельсовета».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</si>
  <si>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</si>
  <si>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</si>
  <si>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</si>
  <si>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</si>
  <si>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Осуществление первичного воинского учета на территориях, где отсутствуют военные комиссариаты по администрации Разъезженского сельсоветав рамках непрограммных расходов органов местного самоуправления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</si>
  <si>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</si>
  <si>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Предельный объем расходов на обслуживание муниципального долга </t>
  </si>
  <si>
    <t xml:space="preserve">Предельный объем муниципального долга </t>
  </si>
  <si>
    <t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</si>
  <si>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 xml:space="preserve">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«Обеспечение   безопасности  и  комфортных условий жизнедеятельности        населения Разъезженского сельсовета» </t>
  </si>
  <si>
    <t xml:space="preserve"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сельсовета». </t>
  </si>
  <si>
    <t>МУНИЦИПАЛЬНОЕ ОБРАЗОВАНИЕ</t>
  </si>
  <si>
    <t>РАЗЪЕЗЖЕНСКИЙ СЕЛЬСОВЕТ</t>
  </si>
  <si>
    <t>РАЗЪЕЗЖЕНСКИЙ СЕЛЬСКИЙ СОВЕТ ДЕПУТАТОВ</t>
  </si>
  <si>
    <t>Р  Е  Ш  Е  Н  И  Е</t>
  </si>
  <si>
    <t xml:space="preserve">дополнений в решение  Совета </t>
  </si>
  <si>
    <t xml:space="preserve">подпункте 1. сумму    </t>
  </si>
  <si>
    <t xml:space="preserve">заменить на сумму </t>
  </si>
  <si>
    <t>тыс.руб.;</t>
  </si>
  <si>
    <t xml:space="preserve">подпункте 2. сумму    </t>
  </si>
  <si>
    <t xml:space="preserve">подпункте 3. сумму    </t>
  </si>
  <si>
    <t xml:space="preserve">подпункте 4. сумму    </t>
  </si>
  <si>
    <t>Приложение 3</t>
  </si>
  <si>
    <t>к решению  Разъезженского</t>
  </si>
  <si>
    <t>к   решению  Разъезженского</t>
  </si>
  <si>
    <t>Приложение 7</t>
  </si>
  <si>
    <t xml:space="preserve">«О  внесении  изменений  и  </t>
  </si>
  <si>
    <t>к  решению  Разъезженского</t>
  </si>
  <si>
    <t>НАЛОГИ НА СОВОКУПНЫЙ ДОХОД</t>
  </si>
  <si>
    <t>Единый сельскохозяйственный налог</t>
  </si>
  <si>
    <t>Замельный налог с физических лиц, обладающих земельным участком, расположенным в границах сельских поселений</t>
  </si>
  <si>
    <t>033</t>
  </si>
  <si>
    <t>Замельный налог с организаций, обладающих земельным участком, расположенным в границах сельских поселений</t>
  </si>
  <si>
    <t>040</t>
  </si>
  <si>
    <t>043</t>
  </si>
  <si>
    <t>1000</t>
  </si>
  <si>
    <t xml:space="preserve">Председатель сельского Совета депутатов               </t>
  </si>
  <si>
    <t>________________ А.А. Карташев</t>
  </si>
  <si>
    <t>7600000000</t>
  </si>
  <si>
    <t>7610000000</t>
  </si>
  <si>
    <t>7610080210</t>
  </si>
  <si>
    <t>7610075140</t>
  </si>
  <si>
    <t>7610080270</t>
  </si>
  <si>
    <t>7610081120</t>
  </si>
  <si>
    <t>7610051180</t>
  </si>
  <si>
    <t>Муниципальная программа Разъезженского сельсовета «Обеспечение   безопасности  и  комфортных 
условий     жизнедеятельности        населения 
Разъезженского сельсовета»</t>
  </si>
  <si>
    <t>4900000000</t>
  </si>
  <si>
    <t>4930000000</t>
  </si>
  <si>
    <t>4930083480</t>
  </si>
  <si>
    <t xml:space="preserve"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  </t>
  </si>
  <si>
    <t>4920000000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</si>
  <si>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
условий     жизнедеятельности        населения 
Разъезженского сельсовета» на 2014 - 2016 годы</t>
  </si>
  <si>
    <t>4920083420</t>
  </si>
  <si>
    <t>4910000000</t>
  </si>
  <si>
    <t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</si>
  <si>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4910083400</t>
  </si>
  <si>
    <t>5000000000</t>
  </si>
  <si>
    <t>5090000000</t>
  </si>
  <si>
    <t>4930075550</t>
  </si>
  <si>
    <t>Софинасирование 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    жизнедеятельности        населения Разъезженского сельсовета»   годы</t>
  </si>
  <si>
    <t>4930095550</t>
  </si>
  <si>
    <t>Изменение</t>
  </si>
  <si>
    <t>850</t>
  </si>
  <si>
    <t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  жизнедеятельности населения Разъезженского сельсовета»</t>
  </si>
  <si>
    <t>Уплата налогов, сборов и иных платежей</t>
  </si>
  <si>
    <r>
      <t xml:space="preserve">    Руководствуясь Бюджетным Кодексом РФ и  ст. 53 Устава Разъезженского сельсовета сельский  Совета  депутатов</t>
    </r>
    <r>
      <rPr>
        <b/>
        <sz val="14"/>
        <rFont val="Times New Roman"/>
        <family val="1"/>
        <charset val="204"/>
      </rPr>
      <t xml:space="preserve">   Р Е Ш И Л  :</t>
    </r>
  </si>
  <si>
    <t>Саянская ул., 58, с. Разъезжее, Ермаковский район, 662833                                             тел 8 (391-38) 2-24-18</t>
  </si>
  <si>
    <t>Приложение 1</t>
  </si>
  <si>
    <t>(тыс.рублей)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</si>
  <si>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</si>
  <si>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</si>
  <si>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</si>
  <si>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021 01 05 00 00 00 0000 000</t>
  </si>
  <si>
    <t>Изменение остатков средств на счетах по учету средств бюджета</t>
  </si>
  <si>
    <t>021 01 05 00 00 00 0000 500</t>
  </si>
  <si>
    <t>Увеличение остатков средств бюджетов</t>
  </si>
  <si>
    <t>021 01 05 02 00 00 0000 500</t>
  </si>
  <si>
    <t>Увеличение прочих остатков средств бюджетов</t>
  </si>
  <si>
    <t>021 01 05 02 01 00 0000 510</t>
  </si>
  <si>
    <t>Увеличение прочих остатков денежных средств бюджетов</t>
  </si>
  <si>
    <t>021 01 05 02 01 10 0000 510</t>
  </si>
  <si>
    <t>Увеличение прочих остатков денежных средств поселений</t>
  </si>
  <si>
    <t>021 01 05 00 00 00 0000 600</t>
  </si>
  <si>
    <t>Уменьшение остатков средств бюджетов</t>
  </si>
  <si>
    <t>021 01 05 02 00 00 0000 600</t>
  </si>
  <si>
    <t>Уменьшение прочих остатков средств бюджетов</t>
  </si>
  <si>
    <t>021 01 05 02 01 00 0000 610</t>
  </si>
  <si>
    <t>Уменьшение прочих остатков денежных средств бюджетов</t>
  </si>
  <si>
    <t>021 01 05 02 01 10 0000 610</t>
  </si>
  <si>
    <t>Уменьшение прочих остатков денежных средств бюджетов поселений</t>
  </si>
  <si>
    <t>Всего</t>
  </si>
  <si>
    <t>_____________ Т.Ф. Вербовская</t>
  </si>
  <si>
    <t xml:space="preserve">Глава сельсовета                                               </t>
  </si>
  <si>
    <t>Софинансирование обеспечения первичных мер пожарной безопасности за счет средств местного бюджета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</si>
  <si>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4930074120</t>
  </si>
  <si>
    <t xml:space="preserve">Софинансирование обеспечения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жизнедеятельности населения Разъезженского сельсовета». 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</si>
  <si>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</si>
  <si>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4930094120</t>
  </si>
  <si>
    <t>Обеспечения первичных мер пожарной безопасности за счет средств бюджета Красноярского края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населения Разъезженского сельсовета»</t>
  </si>
  <si>
    <t>Земельный налог с организаций</t>
  </si>
  <si>
    <t>Замельный налог с физических лиц</t>
  </si>
  <si>
    <t>15</t>
  </si>
  <si>
    <t>Дотации бюджетам сельских поселений на выравнивание бюджетной обеспеченности</t>
  </si>
  <si>
    <t>30</t>
  </si>
  <si>
    <t>35</t>
  </si>
  <si>
    <t>118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</si>
  <si>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</si>
  <si>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49</t>
  </si>
  <si>
    <t>Прочие межбюджетные трансферты, передваемые бюджетам сельских поселений</t>
  </si>
  <si>
    <t>40</t>
  </si>
  <si>
    <t>4920075080</t>
  </si>
  <si>
    <t>4920095080</t>
  </si>
  <si>
    <t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</si>
  <si>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Резервные фонды</t>
  </si>
  <si>
    <t>0314</t>
  </si>
  <si>
    <t>Другие вопросы в области национальной безопасности и правоохранительной деятельности</t>
  </si>
  <si>
    <t>4930084750</t>
  </si>
  <si>
    <t>03 14</t>
  </si>
  <si>
    <t>Приобретение  и распространение памяток, листовок антитеррористической и антиэкстремистской направленности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</si>
  <si>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Приобретение  и распространение памяток листовок антитеррористической и антиэкстремистской направленности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</si>
  <si>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4910083580</t>
  </si>
  <si>
    <t>Прочие мероприятия по благоустройству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</si>
  <si>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Приложение 2</t>
  </si>
  <si>
    <t>Прочие мероприятия по благоустройству в рамках подпрограммы «Благоустройство территории Разъезженского сельсовета» муниципальной программы  «Обеспечение   безопасности  и  комфортных условий     жизнедеятельности        населения 
Разъезженского сельсовета»</t>
  </si>
  <si>
    <t>Приложение  9</t>
  </si>
  <si>
    <t>Приложение  11</t>
  </si>
  <si>
    <t>5090080620</t>
  </si>
  <si>
    <t>500</t>
  </si>
  <si>
    <t>540</t>
  </si>
  <si>
    <t>Межбюджетные трансферты</t>
  </si>
  <si>
    <t>Передача полномочий органов местного самоуправления Разъезженского сельсовета органам местного самоуправления МО Ермаковский район в рамках муниципальной программы Разъезженского сельсовета «Развитие культуры»</t>
  </si>
  <si>
    <t>Сумма  на  год до изменения</t>
  </si>
  <si>
    <t>Доходы бюджета до изменения</t>
  </si>
  <si>
    <t>Приложение 4</t>
  </si>
  <si>
    <t>Субсидия на содержание автомобильных дорог общего пользования местного значения за счет средств дорожного фонда Красноярского края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</si>
  <si>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Софинансирование расходов на содержание автомобильных дорог общего пользования местного значения за счет средств местного бюджета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</si>
  <si>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7610010210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</si>
  <si>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Разъезженскому сельсовету в рамках непрограмный расходов органов местного самоуправления</t>
  </si>
  <si>
    <t>7610090210</t>
  </si>
  <si>
    <t>Софинансирование расходов на обеспечение уровеня заработной платы работников бюджетной сферы не ниже размера минимальной заработной платы (минимального размера оплаты труда) по Разъезженскому сельсовету в рамках непрограмный расходов органов местного самоуправления</t>
  </si>
  <si>
    <t>7610092100</t>
  </si>
  <si>
    <t>ПРОЕКТ</t>
  </si>
  <si>
    <t>«О  бюджете Разъезженского сельсовета на 2019 год и плановый период 2020-2021 годов»</t>
  </si>
  <si>
    <t xml:space="preserve">депутатов № 41-128 р. от 21.12.2019 г. </t>
  </si>
  <si>
    <t xml:space="preserve">1)      Внести  изменения в решение сельского  Совета депутатов  № 41-128 р. от  21.12.2019 г.  «О  бюджете Разъезженского сельсовета на 2019 год и плановый период 2020-2021 годов», в пункте 1 "Основные характеристики  бюджета Разъезженского сельсовета  на 2019 г." : </t>
  </si>
  <si>
    <t xml:space="preserve">2)      Внести  изменения в решения  сельского  Совета депутатов  № 41-128 р. от  21.12.2019 г.  «О  бюджете Разъезженского сельсовета на 2019 год и плановый период 2020-2021 годов», в пункте 9: </t>
  </si>
  <si>
    <t>3)       Внести    изменения в приложение 1 «Источники внутреннего финансирования дефицита сельского бюджета на 2019 г.»  к  решению   сельского  Совета депутатов № 41-128 р. от  21.12.2019 г.  «О  бюджете Разъезженского сельсовета на 2019 год и плановый период 2019-2020 годов», изложив его в редакции согласно приложения 1 настоящего решения.</t>
  </si>
  <si>
    <t>6)      Внести    изменения в приложение 9 «Ведомственная структура   расходов  сельского бюджета  на    2017   год»  к  решению   сельского  Совета депутатов   № 19-49 р. от  26.12.2016 г.  «О  бюджете Разъезженского сельсовета на 2017 год и плановый период 2019-2019 годов», изложив его в редакции согласно приложения 4 настоящего решения.</t>
  </si>
  <si>
    <t>7)      Внести    изменения в приложение 11 «Распределение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2017   год»  к  решению   сельского  Совета депутатов  № 19-49 р. от  26.12.2016 г.  «О  бюджете Разъезженского сельсовета на 2017 год и плановый период 2019-2019 годов», изложив его в редакции согласно приложения 5 настоящего решения.</t>
  </si>
  <si>
    <t>от 21.12.2018 № 41-128 р.</t>
  </si>
  <si>
    <t>150</t>
  </si>
  <si>
    <t>Источники внутреннего финансирования дефицита 
 сельского бюджета на 2019 год</t>
  </si>
  <si>
    <t>ДОХОДЫ   СЕЛЬСКОГО БЮДЖЕТА    на  2019  год</t>
  </si>
  <si>
    <t>Распределение бюджетных ассигнований по разделам и подразделам бюджетной классификации расходов бюджетов Российской Федерации
на 2019 год</t>
  </si>
  <si>
    <t>Ведомственная структура   расходов  сельского бюджета                                                                                        на    2019   год</t>
  </si>
  <si>
    <t>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2019   год</t>
  </si>
  <si>
    <t>8330,01 руб ост дор ф</t>
  </si>
  <si>
    <t>Приложение  № 3</t>
  </si>
  <si>
    <t>от 21.12.2018  № 41-128 р.</t>
  </si>
  <si>
    <t>Главные администраторы  доходов    сельского  бюджета</t>
  </si>
  <si>
    <t>Код  бюджетной  классификации</t>
  </si>
  <si>
    <t>Наименование  кода  бюджетной  классификации</t>
  </si>
  <si>
    <t>108 04 020 01 1000 110</t>
  </si>
  <si>
    <t xml:space="preserve">Государственная пошлина за совершение 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</si>
  <si>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108 04 020 01 4000 110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</si>
  <si>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</si>
  <si>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 )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</si>
  <si>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</si>
  <si>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</si>
  <si>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1 11 05075 10 0000 120</t>
  </si>
  <si>
    <t>Доходы от сдачи в аренду имущества, составляющего казну поселений (за исключением земельных участков)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</si>
  <si>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</si>
  <si>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автономных учреждений, а также имущества муниципальных  унитарных предприятий, в том числе казенных)</t>
  </si>
  <si>
    <t>1 13 01995 10 0000 130</t>
  </si>
  <si>
    <t>Прочие доходы от оказания платных услуг (работ) получателями средств бюджетов поселений</t>
  </si>
  <si>
    <t>1 13 02065 10 0000 130</t>
  </si>
  <si>
    <t xml:space="preserve">Доходы, поступающие в порядке возмещения расходов, понесенных в  связи с эксплуатацией имущества   поселений            </t>
  </si>
  <si>
    <t>1 13 02995 10 0000 130</t>
  </si>
  <si>
    <t>Прочие доходы от компенсации затрат бюджетов поселений</t>
  </si>
  <si>
    <t>1 14 02053 10 0000 410</t>
  </si>
  <si>
    <t xml:space="preserve">Доходы от реализации иного имущества, находящегося в  собственности поселений (за исключением имущества  муниципальных бюджетных и  автономных 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</si>
  <si>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</si>
  <si>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 автономных учреждений.)</t>
  </si>
  <si>
    <t>1 16 23051 10 0000 140</t>
  </si>
  <si>
    <t xml:space="preserve">Доходы от возмещения ущерба при  возникновении страховых случаев по обязательному страхованию  гражданской ответственности, когда выгодоприобретателями выступают получатели средств бюджетов поселений             </t>
  </si>
  <si>
    <t>1 16 23052 10 0000 140</t>
  </si>
  <si>
    <t xml:space="preserve">Доходы от возмещения ущерба при возникновении иных страховых случаев, когда выгодоприобретателями выступают получатели средств бюджетов поселений       </t>
  </si>
  <si>
    <t>1 16 51040 02 0000 140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</si>
  <si>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 </t>
  </si>
  <si>
    <t>116 90050 10 0000 140</t>
  </si>
  <si>
    <t>Прочие поступления от  денежных взысканий (штрафов и иных сумм в возмещении ущерба, зачисляемые в бюджеты  поселений)</t>
  </si>
  <si>
    <t>117 01050 10 0000 180</t>
  </si>
  <si>
    <t>Невыясненные поступления, зачисляемые в  бюджеты поселений</t>
  </si>
  <si>
    <t>117 05050 10 0000 180</t>
  </si>
  <si>
    <t>Прочие неналоговые доходы бюджетов поселений</t>
  </si>
  <si>
    <t xml:space="preserve"> 202 15 001 10 0000 150</t>
  </si>
  <si>
    <t>Дотации бюджетам сельских поселений на выравнивание  бюджетной обеспеченности</t>
  </si>
  <si>
    <t xml:space="preserve"> 202 35 118 10 0000 150</t>
  </si>
  <si>
    <t xml:space="preserve"> 202 40 014 10 0000 150</t>
  </si>
  <si>
    <t xml:space="preserve"> 202 49 999 10 0000 150</t>
  </si>
  <si>
    <t>Прочие межбюджетные трансферты, передаваемые бюджетам сельских поселений</t>
  </si>
  <si>
    <t>2 07 05020 10 0000 150</t>
  </si>
  <si>
    <t>Поступления от денежных пожертвований, предоставляемых физическими лицами получателям средств бюджетов поселений</t>
  </si>
  <si>
    <t>2 07 05030 10 0000 150</t>
  </si>
  <si>
    <t>Прочие безвозмездные поступления в бюджеты поселений</t>
  </si>
  <si>
    <t>208 05000 10 0000 150</t>
  </si>
  <si>
    <t>Перечисления из бюджетов  поселений  (в бюджеты  поселений)  для  осуществления возврата  (зачета)  излишне  уплаченных   или излишне  взысканных  сумм  налогов, сборов и иных платежей,  а  также  сумм  процентов      за       несвоевременное                               осуществление   такого    возврата    и  процентов,   начисленных   на   излишне   взысканные суммы</t>
  </si>
  <si>
    <t>219 60010 10 0000 150</t>
  </si>
  <si>
    <t>Возврат прочих остатков субсидий, субвенций и иных межбюджетных трансфертов, имеющих целевое назначение, прошлых лет, из бюджетов сельских поселений</t>
  </si>
  <si>
    <t>Приложение 6</t>
  </si>
  <si>
    <t>ДОХОДЫ  СЕЛЬСКОГО БЮДЖЕТА  на плановый период 2020-2021 годов</t>
  </si>
  <si>
    <t>Код бюджетной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</si>
  <si>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</si>
  <si>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Доходы  бюджета 2020 г</t>
  </si>
  <si>
    <t>Доходы  бюджета 2021 г</t>
  </si>
  <si>
    <t>Главный администратор доходов бюджета</t>
  </si>
  <si>
    <t>Группа</t>
  </si>
  <si>
    <t>Подгруппа</t>
  </si>
  <si>
    <t>Статья</t>
  </si>
  <si>
    <t>Подстатья</t>
  </si>
  <si>
    <t>Элемент</t>
  </si>
  <si>
    <t>Подвид доходов</t>
  </si>
  <si>
    <t>Классификация операций сектора государственного управления, относящихся к доходам бюджетов</t>
  </si>
  <si>
    <t>11</t>
  </si>
  <si>
    <t>Налог на имущество физических лиц, взимаемых по ставкам, применяемым к объектам налогооблажения, расположенными в границах сельских поселений</t>
  </si>
  <si>
    <t>Замельный налог с организаций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</si>
  <si>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</si>
  <si>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</si>
  <si>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</si>
  <si>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07</t>
  </si>
  <si>
    <t>180</t>
  </si>
  <si>
    <t>ПРОЧИЕ БЕЗВОЗМЕЗДНЫЕ ПОСТУПЛЕНИЯ</t>
  </si>
  <si>
    <t>Приложение  №  8</t>
  </si>
  <si>
    <t>Распределение бюджетных ассигнований по разделам и подразделам бюджетной классификации расходов бюджетов Российской Федерации 
на плановый период 2020-2021 годов</t>
  </si>
  <si>
    <t>Сумма  на  2020 год</t>
  </si>
  <si>
    <t>Сумма  на  2021 год</t>
  </si>
  <si>
    <t>Другие общегосударственные вопросы</t>
  </si>
  <si>
    <t>Условно утвержденные расходы</t>
  </si>
  <si>
    <t>Приложение  № 10</t>
  </si>
  <si>
    <t>Ведомственная структура   расходов  сельского бюджета                                                                                        на плановый период 2020-2021 годов</t>
  </si>
  <si>
    <t>Сумма  на  2019 год</t>
  </si>
  <si>
    <t xml:space="preserve">Муниципальная программа Разъезженского сельсовета «Обеспечение   безопасности  и  комфортных 
условий     жизнедеятельности        населения 
Разъезженского сельсовета» </t>
  </si>
  <si>
    <t>Прочие мероприятия по благоустройству в рамках подпрограммы «Благоустройство территории Разъезженского сельсовета» муниципальной программы  «Обеспечение   безопасности  и  комфортных условий     жизнедеятельности        населения Разъезженского сельсовета»</t>
  </si>
  <si>
    <t>Передача полномочий органов местного самоуправления Разъезженского сельсовета органам местного самоуправления МО Ермакоский район в рамках муниципальной программы Разъезженского сельсовета «Развитие культуры» в рамках муниципальной программы Разъезженского сельсовета «Развитие культуры»</t>
  </si>
  <si>
    <t xml:space="preserve">Организация и проведение акарицидной обработки мест массового отдыха населения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жизнедеятельности        населения Разъезженского сельсовета» </t>
  </si>
  <si>
    <t>Приложение  № 12</t>
  </si>
  <si>
    <t>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на плановый период 2020-2021 годов</t>
  </si>
  <si>
    <t xml:space="preserve"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
</t>
  </si>
  <si>
    <t>600</t>
  </si>
  <si>
    <t>610</t>
  </si>
  <si>
    <t>Приложение 8</t>
  </si>
  <si>
    <t>Приложение 9</t>
  </si>
  <si>
    <t>Приложение 10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</si>
  <si>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условий     жизнедеятельности        населения Разъезженского сельсовета»</t>
  </si>
  <si>
    <t>Организация и проведение акарицидной обработки мест массового отдыха населения в рамках подпрограммы «Благоустройство территории Разъезженского сельсовета» муниципальной программы  «Обеспечение   безопасности  и  комфортных условий жизнедеятельности        населения Разъезженского сельсовета»</t>
  </si>
  <si>
    <t>Источники внутреннего финансирования дефицита 
 сельского бюджета на плановый период 2020-2021 годов</t>
  </si>
  <si>
    <t>Сумма на 2020 г</t>
  </si>
  <si>
    <t>Сумма на 2021 г.</t>
  </si>
  <si>
    <t>Приложение 11</t>
  </si>
  <si>
    <t>4)       Внести    изменения в приложение 2 «Источники внутреннего финансирования дефицита сельского бюджета на плановый период 2020-2021 годов»  к  решению   сельского  Совета депутатов № 41-128 р. от  21.12.2019 г.  «О  бюджете Разъезженского сельсовета на 2019 год и плановый период 2019-2020 годов», изложив его в редакции согласно приложения 2 настоящего решения.</t>
  </si>
  <si>
    <t>5)       Внести    изменения в приложение 3 «Главные администраторы  доходов    сельского  бюджета»  к  решению   сельского  Совета депутатов № 41-128р. от  22.12.2017 г.  «О  бюджете Разъезженского сельсовета на 2019 год и плановый период 2019-2020 годов», изложив его в редакции согласно приложения 3 настоящего решения.</t>
  </si>
  <si>
    <t>6)      Внести    изменения в приложение 5 «Доходы сельского бюджета на 2019 г.»  к  решению   сельского  Совета депутатов № 41-128 р. от  21.12.2019 г.  «О  бюджете Разъезженского сельсовета на 2019 год и плановый период 2020-2021 годов», изложив его в редакции согласно приложения 4 настоящего решения.</t>
  </si>
  <si>
    <t>7)      Внести    изменения в приложение 6 «Доходы сельского бюджета на плановый период 2020-2021 годов»  к  решению   сельского  Совета депутатов № 41-128 р. от  21.12.2019 г.  «О  бюджете Разъезженского сельсовета на 2019 год и плановый период 2020-2021 годов», изложив его в редакции согласно приложения 5 настоящего решения.</t>
  </si>
  <si>
    <t>8)     Внести    изменения в приложение 7 «Распределение бюджетных ассигнований по разделам и подразделам бюджетной классификации расходов бюджетов Российской Федерации на 2019 год»  к  решению   сельского  Совета депутатов № 41-128 р. от 21.12.2019 г.  «О  бюджете Разъезженского сельсовета на 2019 год и плановый период 2020-2021 годов», изложив его в редакции согласно приложения 6 настоящего решения.</t>
  </si>
  <si>
    <t>9)     Внести    изменения в приложение 8 «Распределение бюджетных ассигнований по разделам и подразделам бюджетной классификации расходов бюджетов Российской Федерации на плановый период 2020-2021 годов»  к  решению   сельского  Совета депутатов № 41-128 р. от 21.12.2019 г.  «О  бюджете Разъезженского сельсовета на 2019 год и плановый период 2020-2021 годов», изложив его в редакции согласно приложения 7 настоящего решения.</t>
  </si>
  <si>
    <t xml:space="preserve">10)      Внести  изменения в приложение 9 «Ведомственная структура   расходов  сельского бюджета  на    2019  год»  к  решению   сельского  Совета депутатов   № 41-128 р. от  21.12.2019 г.  «О  бюджете Разъезженского сельсовета на 2019 год и плановый период 2020-2021 годов», изложив его в редакции согласно приложения 8 настоящего решения. </t>
  </si>
  <si>
    <t xml:space="preserve">11)      Внести  изменения в приложение 10 «Ведомственная структура   расходов  сельского бюджета  на  плановый период 2020-2021 годов»  к  решению   сельского  Совета депутатов   № 41-128 р. от  21.12.2019 г.  «О  бюджете Разъезженского сельсовета на 2019 год и плановый период 2020-2021 годов», изложив его в редакции согласно приложения 9 настоящего решения. </t>
  </si>
  <si>
    <t>12)      Внести    изменения в приложение 11 «Распределение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2019   год»  к  решению   сельского  Совета депутатов  № 41-128 р. от  21.12.2019 г.  «О  бюджете Разъезженского сельсовета на 2019 год и плановый период 2020-2021 годов», изложив его в редакции согласно приложения 10 настоящего решения.</t>
  </si>
  <si>
    <t>13)      Внести    изменения в приложение 12 «Распределение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плановый период 2020-2021   годов»  к  решению   сельского  Совета депутатов  № 41-128 р. от  21.12.2019 г.  «О  бюджете Разъезженского сельсовета на 2019 год и плановый период 2020-2021 годов», изложив его в редакции согласно приложения 11 настоящего решения.</t>
  </si>
  <si>
    <t>14)    Контроль за исполнение решения возложить на председателя по социальной политике и финансам Разъезженского сельского Совета депутатов Иванову Т.В.</t>
  </si>
  <si>
    <t>15)      Решение вступает в силу в день следующий за днем обнародования на территории Разъезженского сельсовета.</t>
  </si>
  <si>
    <t>от 08.02.2019 № 42-132 р.</t>
  </si>
  <si>
    <t>от 08.02.2019 № 42-132р.</t>
  </si>
  <si>
    <r>
      <t xml:space="preserve">08.02.2019 год                     с. Разъезжее                      № 42-132р. </t>
    </r>
    <r>
      <rPr>
        <sz val="14"/>
        <rFont val="Times New Roman"/>
        <family val="1"/>
        <charset val="204"/>
      </rPr>
      <t xml:space="preserve">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</si>
</sst>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5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Arial Cyr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b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vertAlign val="superscript"/>
      <sz val="10"/>
      <name val="Times New Roman"/>
      <family val="1"/>
      <charset val="204"/>
    </font>
    <font>
      <sz val="8"/>
      <name val="Helv"/>
      <charset val="204"/>
    </font>
    <font>
      <b/>
      <sz val="8"/>
      <name val="Times New Roman"/>
      <family val="1"/>
      <charset val="204"/>
    </font>
    <font>
      <sz val="14"/>
      <name val="Helv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name val="Arial Cyr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Arial Cyr"/>
      <charset val="204"/>
    </font>
    <font>
      <b/>
      <i/>
      <sz val="10"/>
      <name val="Arial Cyr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</fills>
  <borders count="1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dott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ashed">
        <color indexed="64"/>
      </left>
      <right style="medium">
        <color indexed="64"/>
      </right>
      <top/>
      <bottom style="dotted">
        <color indexed="64"/>
      </bottom>
      <diagonal/>
    </border>
  </borders>
  <cellStyleXfs count="45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7" fillId="0" borderId="0"/>
    <xf numFmtId="0" fontId="11" fillId="0" borderId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8" fillId="23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570">
    <xf numFmtId="0" fontId="0" fillId="0" borderId="0" xfId="0"/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right" vertical="top" wrapText="1" shrinkToFi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3" fillId="0" borderId="0" xfId="0" applyNumberFormat="1" applyFont="1" applyFill="1" applyBorder="1" applyAlignment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 shrinkToFit="1"/>
    </xf>
    <xf numFmtId="0" fontId="0" fillId="0" borderId="0" xfId="0" applyFill="1"/>
    <xf numFmtId="0" fontId="16" fillId="0" borderId="0" xfId="0" applyFont="1" applyFill="1" applyAlignment="1">
      <alignment horizontal="left"/>
    </xf>
    <xf numFmtId="4" fontId="16" fillId="0" borderId="0" xfId="0" applyNumberFormat="1" applyFont="1" applyFill="1"/>
    <xf numFmtId="49" fontId="16" fillId="0" borderId="0" xfId="0" applyNumberFormat="1" applyFont="1" applyFill="1"/>
    <xf numFmtId="49" fontId="16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 horizontal="center" vertical="center"/>
    </xf>
    <xf numFmtId="0" fontId="14" fillId="0" borderId="0" xfId="0" applyFont="1" applyFill="1"/>
    <xf numFmtId="0" fontId="19" fillId="0" borderId="0" xfId="0" applyFont="1" applyFill="1"/>
    <xf numFmtId="0" fontId="15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justify" vertical="center" wrapText="1"/>
    </xf>
    <xf numFmtId="4" fontId="2" fillId="0" borderId="10" xfId="0" applyNumberFormat="1" applyFont="1" applyFill="1" applyBorder="1"/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/>
    <xf numFmtId="49" fontId="16" fillId="0" borderId="0" xfId="0" applyNumberFormat="1" applyFont="1" applyFill="1" applyBorder="1" applyAlignment="1">
      <alignment horizontal="left"/>
    </xf>
    <xf numFmtId="0" fontId="18" fillId="0" borderId="15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2" xfId="0" applyFill="1" applyBorder="1"/>
    <xf numFmtId="0" fontId="0" fillId="0" borderId="11" xfId="0" applyFill="1" applyBorder="1"/>
    <xf numFmtId="0" fontId="0" fillId="0" borderId="17" xfId="0" applyFill="1" applyBorder="1"/>
    <xf numFmtId="4" fontId="2" fillId="0" borderId="15" xfId="0" applyNumberFormat="1" applyFont="1" applyFill="1" applyBorder="1"/>
    <xf numFmtId="49" fontId="3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10" fillId="0" borderId="16" xfId="0" applyNumberFormat="1" applyFont="1" applyFill="1" applyBorder="1" applyAlignment="1">
      <alignment horizontal="center" vertical="center" textRotation="90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1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 vertical="top" wrapText="1" shrinkToFit="1"/>
    </xf>
    <xf numFmtId="4" fontId="13" fillId="0" borderId="0" xfId="0" applyNumberFormat="1" applyFont="1" applyFill="1" applyBorder="1"/>
    <xf numFmtId="2" fontId="9" fillId="0" borderId="18" xfId="43" applyNumberFormat="1" applyFont="1" applyFill="1" applyBorder="1" applyAlignment="1" applyProtection="1">
      <alignment horizontal="center" vertical="center" textRotation="90" wrapText="1"/>
    </xf>
    <xf numFmtId="49" fontId="9" fillId="0" borderId="19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2" fillId="0" borderId="0" xfId="0" applyFont="1" applyFill="1"/>
    <xf numFmtId="49" fontId="9" fillId="0" borderId="19" xfId="0" applyNumberFormat="1" applyFont="1" applyFill="1" applyBorder="1" applyAlignment="1">
      <alignment horizontal="center" vertical="center" wrapText="1" shrinkToFit="1"/>
    </xf>
    <xf numFmtId="49" fontId="9" fillId="0" borderId="40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justify" wrapText="1" shrinkToFit="1"/>
    </xf>
    <xf numFmtId="164" fontId="13" fillId="0" borderId="41" xfId="0" applyNumberFormat="1" applyFont="1" applyFill="1" applyBorder="1" applyAlignment="1">
      <alignment horizontal="right"/>
    </xf>
    <xf numFmtId="1" fontId="40" fillId="0" borderId="11" xfId="43" applyNumberFormat="1" applyFont="1" applyFill="1" applyBorder="1" applyAlignment="1" applyProtection="1">
      <alignment horizontal="center" wrapText="1"/>
    </xf>
    <xf numFmtId="0" fontId="3" fillId="0" borderId="10" xfId="0" applyNumberFormat="1" applyFont="1" applyFill="1" applyBorder="1" applyAlignment="1">
      <alignment horizontal="justify" wrapText="1" shrinkToFit="1"/>
    </xf>
    <xf numFmtId="164" fontId="3" fillId="0" borderId="42" xfId="0" applyNumberFormat="1" applyFont="1" applyFill="1" applyBorder="1" applyAlignment="1"/>
    <xf numFmtId="1" fontId="9" fillId="0" borderId="11" xfId="43" applyNumberFormat="1" applyFont="1" applyFill="1" applyBorder="1" applyAlignment="1" applyProtection="1">
      <alignment horizontal="center" wrapText="1"/>
    </xf>
    <xf numFmtId="0" fontId="2" fillId="0" borderId="10" xfId="0" applyNumberFormat="1" applyFont="1" applyFill="1" applyBorder="1" applyAlignment="1">
      <alignment horizontal="justify" wrapText="1" shrinkToFit="1"/>
    </xf>
    <xf numFmtId="164" fontId="2" fillId="0" borderId="42" xfId="0" applyNumberFormat="1" applyFont="1" applyFill="1" applyBorder="1" applyAlignment="1"/>
    <xf numFmtId="0" fontId="2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164" fontId="3" fillId="0" borderId="42" xfId="37" applyNumberFormat="1" applyFont="1" applyFill="1" applyBorder="1" applyAlignment="1"/>
    <xf numFmtId="164" fontId="2" fillId="0" borderId="42" xfId="37" applyNumberFormat="1" applyFont="1" applyFill="1" applyBorder="1" applyAlignment="1"/>
    <xf numFmtId="0" fontId="2" fillId="0" borderId="16" xfId="0" applyNumberFormat="1" applyFont="1" applyFill="1" applyBorder="1" applyAlignment="1">
      <alignment horizontal="justify" wrapText="1" shrinkToFit="1"/>
    </xf>
    <xf numFmtId="164" fontId="2" fillId="0" borderId="39" xfId="0" applyNumberFormat="1" applyFont="1" applyFill="1" applyBorder="1" applyAlignment="1"/>
    <xf numFmtId="164" fontId="13" fillId="0" borderId="13" xfId="0" applyNumberFormat="1" applyFont="1" applyFill="1" applyBorder="1" applyAlignment="1"/>
    <xf numFmtId="164" fontId="2" fillId="0" borderId="0" xfId="0" applyNumberFormat="1" applyFont="1" applyFill="1" applyBorder="1"/>
    <xf numFmtId="164" fontId="3" fillId="0" borderId="0" xfId="0" applyNumberFormat="1" applyFont="1" applyFill="1" applyBorder="1"/>
    <xf numFmtId="164" fontId="13" fillId="0" borderId="0" xfId="0" applyNumberFormat="1" applyFont="1" applyFill="1" applyBorder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0" fontId="16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4" fontId="3" fillId="0" borderId="41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4" fontId="3" fillId="0" borderId="42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vertical="top" wrapText="1"/>
    </xf>
    <xf numFmtId="164" fontId="2" fillId="0" borderId="42" xfId="0" applyNumberFormat="1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2" fontId="17" fillId="0" borderId="1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/>
    </xf>
    <xf numFmtId="164" fontId="16" fillId="0" borderId="0" xfId="0" applyNumberFormat="1" applyFont="1" applyFill="1"/>
    <xf numFmtId="0" fontId="1" fillId="0" borderId="0" xfId="0" applyFont="1" applyFill="1"/>
    <xf numFmtId="164" fontId="3" fillId="0" borderId="0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right" vertical="center" wrapText="1"/>
    </xf>
    <xf numFmtId="164" fontId="2" fillId="0" borderId="41" xfId="0" applyNumberFormat="1" applyFont="1" applyFill="1" applyBorder="1" applyAlignment="1">
      <alignment horizontal="right" vertical="center" wrapText="1"/>
    </xf>
    <xf numFmtId="2" fontId="2" fillId="0" borderId="44" xfId="0" applyNumberFormat="1" applyFont="1" applyFill="1" applyBorder="1" applyAlignment="1">
      <alignment vertical="top" wrapText="1"/>
    </xf>
    <xf numFmtId="49" fontId="2" fillId="0" borderId="44" xfId="0" applyNumberFormat="1" applyFont="1" applyFill="1" applyBorder="1" applyAlignment="1">
      <alignment horizontal="center" vertical="center"/>
    </xf>
    <xf numFmtId="49" fontId="2" fillId="0" borderId="44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wrapText="1"/>
    </xf>
    <xf numFmtId="4" fontId="16" fillId="0" borderId="0" xfId="0" applyNumberFormat="1" applyFont="1" applyFill="1" applyAlignment="1">
      <alignment horizontal="right"/>
    </xf>
    <xf numFmtId="164" fontId="18" fillId="0" borderId="15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18" fillId="0" borderId="10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164" fontId="6" fillId="0" borderId="25" xfId="0" applyNumberFormat="1" applyFont="1" applyFill="1" applyBorder="1" applyAlignment="1">
      <alignment horizontal="center" vertical="center" wrapText="1"/>
    </xf>
    <xf numFmtId="164" fontId="3" fillId="0" borderId="50" xfId="0" applyNumberFormat="1" applyFont="1" applyFill="1" applyBorder="1" applyAlignment="1"/>
    <xf numFmtId="164" fontId="13" fillId="0" borderId="51" xfId="0" applyNumberFormat="1" applyFont="1" applyFill="1" applyBorder="1" applyAlignment="1"/>
    <xf numFmtId="164" fontId="13" fillId="0" borderId="52" xfId="0" applyNumberFormat="1" applyFont="1" applyFill="1" applyBorder="1" applyAlignment="1"/>
    <xf numFmtId="0" fontId="41" fillId="0" borderId="0" xfId="0" applyFont="1" applyFill="1"/>
    <xf numFmtId="164" fontId="42" fillId="0" borderId="0" xfId="0" applyNumberFormat="1" applyFont="1" applyFill="1" applyAlignment="1">
      <alignment horizontal="center" wrapText="1"/>
    </xf>
    <xf numFmtId="164" fontId="2" fillId="0" borderId="31" xfId="0" applyNumberFormat="1" applyFont="1" applyFill="1" applyBorder="1" applyAlignment="1">
      <alignment horizontal="right" vertical="center" wrapText="1"/>
    </xf>
    <xf numFmtId="164" fontId="2" fillId="0" borderId="30" xfId="0" applyNumberFormat="1" applyFont="1" applyFill="1" applyBorder="1" applyAlignment="1">
      <alignment horizontal="right" vertical="center" wrapText="1"/>
    </xf>
    <xf numFmtId="164" fontId="2" fillId="0" borderId="54" xfId="0" applyNumberFormat="1" applyFont="1" applyFill="1" applyBorder="1" applyAlignment="1">
      <alignment horizontal="right" vertical="center" wrapText="1"/>
    </xf>
    <xf numFmtId="164" fontId="3" fillId="0" borderId="55" xfId="0" applyNumberFormat="1" applyFont="1" applyFill="1" applyBorder="1" applyAlignment="1">
      <alignment vertical="center"/>
    </xf>
    <xf numFmtId="0" fontId="9" fillId="0" borderId="57" xfId="0" applyFont="1" applyFill="1" applyBorder="1" applyAlignment="1">
      <alignment horizontal="center" vertical="center"/>
    </xf>
    <xf numFmtId="164" fontId="3" fillId="0" borderId="55" xfId="0" applyNumberFormat="1" applyFont="1" applyFill="1" applyBorder="1" applyAlignment="1">
      <alignment horizontal="right" vertical="center" wrapText="1"/>
    </xf>
    <xf numFmtId="164" fontId="3" fillId="0" borderId="30" xfId="0" applyNumberFormat="1" applyFont="1" applyFill="1" applyBorder="1" applyAlignment="1">
      <alignment horizontal="right" vertical="center" wrapText="1"/>
    </xf>
    <xf numFmtId="0" fontId="2" fillId="0" borderId="31" xfId="0" applyFont="1" applyFill="1" applyBorder="1" applyAlignment="1">
      <alignment vertical="center"/>
    </xf>
    <xf numFmtId="165" fontId="2" fillId="0" borderId="31" xfId="0" applyNumberFormat="1" applyFont="1" applyFill="1" applyBorder="1" applyAlignment="1">
      <alignment vertical="center"/>
    </xf>
    <xf numFmtId="3" fontId="9" fillId="0" borderId="40" xfId="0" applyNumberFormat="1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164" fontId="3" fillId="0" borderId="20" xfId="0" applyNumberFormat="1" applyFont="1" applyFill="1" applyBorder="1" applyAlignment="1">
      <alignment vertical="center"/>
    </xf>
    <xf numFmtId="164" fontId="3" fillId="0" borderId="62" xfId="0" applyNumberFormat="1" applyFont="1" applyFill="1" applyBorder="1" applyAlignment="1">
      <alignment horizontal="right" vertical="center" wrapText="1"/>
    </xf>
    <xf numFmtId="0" fontId="9" fillId="0" borderId="65" xfId="0" applyFont="1" applyFill="1" applyBorder="1" applyAlignment="1">
      <alignment horizontal="center" vertical="center"/>
    </xf>
    <xf numFmtId="164" fontId="3" fillId="0" borderId="66" xfId="0" applyNumberFormat="1" applyFont="1" applyFill="1" applyBorder="1" applyAlignment="1">
      <alignment vertical="center"/>
    </xf>
    <xf numFmtId="164" fontId="2" fillId="0" borderId="11" xfId="0" applyNumberFormat="1" applyFont="1" applyFill="1" applyBorder="1" applyAlignment="1">
      <alignment horizontal="right" vertical="center" wrapText="1"/>
    </xf>
    <xf numFmtId="0" fontId="2" fillId="0" borderId="68" xfId="0" applyFont="1" applyFill="1" applyBorder="1"/>
    <xf numFmtId="0" fontId="2" fillId="0" borderId="64" xfId="0" applyFont="1" applyFill="1" applyBorder="1"/>
    <xf numFmtId="164" fontId="3" fillId="0" borderId="11" xfId="0" applyNumberFormat="1" applyFont="1" applyFill="1" applyBorder="1" applyAlignment="1">
      <alignment vertical="center"/>
    </xf>
    <xf numFmtId="0" fontId="2" fillId="0" borderId="69" xfId="0" applyFont="1" applyFill="1" applyBorder="1"/>
    <xf numFmtId="164" fontId="3" fillId="0" borderId="7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164" fontId="4" fillId="0" borderId="0" xfId="0" applyNumberFormat="1" applyFont="1" applyFill="1" applyAlignment="1">
      <alignment horizontal="center" wrapText="1"/>
    </xf>
    <xf numFmtId="164" fontId="3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 shrinkToFit="1"/>
    </xf>
    <xf numFmtId="49" fontId="6" fillId="0" borderId="0" xfId="0" applyNumberFormat="1" applyFont="1" applyFill="1" applyBorder="1" applyAlignment="1">
      <alignment horizontal="center" wrapText="1" shrinkToFit="1"/>
    </xf>
    <xf numFmtId="0" fontId="4" fillId="0" borderId="0" xfId="0" applyFont="1" applyFill="1" applyAlignment="1">
      <alignment horizontal="center" wrapText="1" shrinkToFit="1"/>
    </xf>
    <xf numFmtId="0" fontId="2" fillId="0" borderId="71" xfId="0" applyFont="1" applyFill="1" applyBorder="1" applyAlignment="1">
      <alignment horizontal="center" vertical="center" wrapText="1" shrinkToFit="1"/>
    </xf>
    <xf numFmtId="49" fontId="2" fillId="0" borderId="72" xfId="0" applyNumberFormat="1" applyFont="1" applyFill="1" applyBorder="1" applyAlignment="1">
      <alignment horizontal="center" vertical="center" wrapText="1" shrinkToFit="1"/>
    </xf>
    <xf numFmtId="49" fontId="2" fillId="0" borderId="73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9" fillId="0" borderId="18" xfId="0" applyFont="1" applyFill="1" applyBorder="1" applyAlignment="1">
      <alignment horizontal="center" vertical="top" wrapText="1" shrinkToFit="1"/>
    </xf>
    <xf numFmtId="49" fontId="9" fillId="0" borderId="19" xfId="0" applyNumberFormat="1" applyFont="1" applyFill="1" applyBorder="1" applyAlignment="1">
      <alignment horizontal="center" wrapText="1" shrinkToFit="1"/>
    </xf>
    <xf numFmtId="49" fontId="9" fillId="0" borderId="60" xfId="0" applyNumberFormat="1" applyFont="1" applyFill="1" applyBorder="1" applyAlignment="1">
      <alignment horizontal="center" wrapText="1" shrinkToFit="1"/>
    </xf>
    <xf numFmtId="0" fontId="9" fillId="0" borderId="0" xfId="0" applyFont="1" applyFill="1" applyAlignment="1">
      <alignment horizontal="center" wrapText="1" shrinkToFit="1"/>
    </xf>
    <xf numFmtId="1" fontId="43" fillId="0" borderId="12" xfId="0" applyNumberFormat="1" applyFont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/>
    </xf>
    <xf numFmtId="0" fontId="4" fillId="0" borderId="74" xfId="0" applyNumberFormat="1" applyFont="1" applyBorder="1" applyAlignment="1">
      <alignment vertical="top" wrapText="1"/>
    </xf>
    <xf numFmtId="49" fontId="44" fillId="0" borderId="0" xfId="0" applyNumberFormat="1" applyFont="1"/>
    <xf numFmtId="1" fontId="43" fillId="0" borderId="11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4" fillId="0" borderId="20" xfId="0" applyNumberFormat="1" applyFont="1" applyBorder="1" applyAlignment="1">
      <alignment vertical="top" wrapText="1"/>
    </xf>
    <xf numFmtId="2" fontId="2" fillId="0" borderId="10" xfId="0" applyNumberFormat="1" applyFont="1" applyFill="1" applyBorder="1" applyAlignment="1">
      <alignment vertical="center" wrapText="1"/>
    </xf>
    <xf numFmtId="164" fontId="2" fillId="0" borderId="79" xfId="0" applyNumberFormat="1" applyFont="1" applyFill="1" applyBorder="1" applyAlignment="1">
      <alignment horizontal="right" vertical="center" wrapText="1"/>
    </xf>
    <xf numFmtId="49" fontId="2" fillId="0" borderId="80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2" fontId="2" fillId="0" borderId="76" xfId="0" applyNumberFormat="1" applyFont="1" applyFill="1" applyBorder="1" applyAlignment="1">
      <alignment vertical="top" wrapText="1"/>
    </xf>
    <xf numFmtId="164" fontId="2" fillId="0" borderId="81" xfId="0" applyNumberFormat="1" applyFont="1" applyFill="1" applyBorder="1" applyAlignment="1">
      <alignment horizontal="right" vertical="center" wrapText="1"/>
    </xf>
    <xf numFmtId="164" fontId="2" fillId="0" borderId="12" xfId="0" applyNumberFormat="1" applyFont="1" applyFill="1" applyBorder="1" applyAlignment="1">
      <alignment horizontal="right" vertical="center" wrapText="1"/>
    </xf>
    <xf numFmtId="165" fontId="2" fillId="0" borderId="17" xfId="0" applyNumberFormat="1" applyFont="1" applyFill="1" applyBorder="1"/>
    <xf numFmtId="164" fontId="2" fillId="0" borderId="82" xfId="0" applyNumberFormat="1" applyFont="1" applyFill="1" applyBorder="1" applyAlignment="1">
      <alignment horizontal="right" vertical="center" wrapText="1"/>
    </xf>
    <xf numFmtId="165" fontId="2" fillId="0" borderId="68" xfId="0" applyNumberFormat="1" applyFont="1" applyFill="1" applyBorder="1"/>
    <xf numFmtId="0" fontId="16" fillId="0" borderId="0" xfId="0" applyFont="1" applyFill="1" applyBorder="1"/>
    <xf numFmtId="0" fontId="19" fillId="0" borderId="0" xfId="0" applyFont="1" applyFill="1" applyBorder="1"/>
    <xf numFmtId="0" fontId="1" fillId="0" borderId="0" xfId="0" applyFont="1" applyFill="1" applyBorder="1"/>
    <xf numFmtId="0" fontId="14" fillId="0" borderId="0" xfId="0" applyFont="1" applyFill="1" applyBorder="1"/>
    <xf numFmtId="0" fontId="3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9" fillId="0" borderId="83" xfId="0" applyFont="1" applyFill="1" applyBorder="1" applyAlignment="1">
      <alignment horizontal="center" vertical="center"/>
    </xf>
    <xf numFmtId="164" fontId="3" fillId="0" borderId="84" xfId="0" applyNumberFormat="1" applyFont="1" applyFill="1" applyBorder="1" applyAlignment="1">
      <alignment horizontal="right" vertical="center" wrapText="1"/>
    </xf>
    <xf numFmtId="164" fontId="2" fillId="0" borderId="24" xfId="0" applyNumberFormat="1" applyFont="1" applyFill="1" applyBorder="1" applyAlignment="1">
      <alignment vertical="center"/>
    </xf>
    <xf numFmtId="164" fontId="2" fillId="0" borderId="81" xfId="0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/>
    </xf>
    <xf numFmtId="164" fontId="3" fillId="0" borderId="84" xfId="0" applyNumberFormat="1" applyFont="1" applyFill="1" applyBorder="1" applyAlignment="1">
      <alignment vertical="center"/>
    </xf>
    <xf numFmtId="164" fontId="2" fillId="0" borderId="24" xfId="0" applyNumberFormat="1" applyFont="1" applyFill="1" applyBorder="1" applyAlignment="1">
      <alignment horizontal="right" vertical="center" wrapText="1"/>
    </xf>
    <xf numFmtId="164" fontId="2" fillId="0" borderId="81" xfId="0" applyNumberFormat="1" applyFont="1" applyFill="1" applyBorder="1"/>
    <xf numFmtId="164" fontId="2" fillId="0" borderId="42" xfId="0" applyNumberFormat="1" applyFont="1" applyFill="1" applyBorder="1"/>
    <xf numFmtId="164" fontId="3" fillId="0" borderId="42" xfId="0" applyNumberFormat="1" applyFont="1" applyFill="1" applyBorder="1" applyAlignment="1">
      <alignment vertical="center"/>
    </xf>
    <xf numFmtId="164" fontId="2" fillId="0" borderId="23" xfId="0" applyNumberFormat="1" applyFont="1" applyFill="1" applyBorder="1" applyAlignment="1">
      <alignment horizontal="right" vertical="center" wrapText="1"/>
    </xf>
    <xf numFmtId="164" fontId="3" fillId="0" borderId="47" xfId="0" applyNumberFormat="1" applyFont="1" applyFill="1" applyBorder="1" applyAlignment="1">
      <alignment horizontal="right" vertical="center" wrapText="1"/>
    </xf>
    <xf numFmtId="0" fontId="9" fillId="0" borderId="40" xfId="0" applyFont="1" applyFill="1" applyBorder="1" applyAlignment="1">
      <alignment horizontal="center" vertical="top" wrapText="1"/>
    </xf>
    <xf numFmtId="164" fontId="4" fillId="0" borderId="42" xfId="0" applyNumberFormat="1" applyFont="1" applyFill="1" applyBorder="1" applyAlignment="1">
      <alignment horizontal="center" vertical="center" wrapText="1"/>
    </xf>
    <xf numFmtId="164" fontId="18" fillId="0" borderId="42" xfId="0" applyNumberFormat="1" applyFont="1" applyFill="1" applyBorder="1" applyAlignment="1">
      <alignment horizontal="center" vertical="center" wrapText="1"/>
    </xf>
    <xf numFmtId="164" fontId="4" fillId="0" borderId="39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165" fontId="2" fillId="0" borderId="64" xfId="0" applyNumberFormat="1" applyFont="1" applyFill="1" applyBorder="1"/>
    <xf numFmtId="0" fontId="16" fillId="0" borderId="64" xfId="0" applyFon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164" fontId="2" fillId="0" borderId="81" xfId="0" applyNumberFormat="1" applyFont="1" applyFill="1" applyBorder="1" applyAlignment="1">
      <alignment horizontal="right" vertical="center"/>
    </xf>
    <xf numFmtId="165" fontId="2" fillId="0" borderId="68" xfId="0" applyNumberFormat="1" applyFont="1" applyFill="1" applyBorder="1" applyAlignment="1">
      <alignment vertical="center"/>
    </xf>
    <xf numFmtId="164" fontId="13" fillId="0" borderId="87" xfId="0" applyNumberFormat="1" applyFont="1" applyFill="1" applyBorder="1" applyAlignment="1">
      <alignment horizontal="right"/>
    </xf>
    <xf numFmtId="164" fontId="3" fillId="0" borderId="88" xfId="0" applyNumberFormat="1" applyFont="1" applyFill="1" applyBorder="1" applyAlignment="1"/>
    <xf numFmtId="0" fontId="0" fillId="0" borderId="0" xfId="0" applyFont="1" applyFill="1"/>
    <xf numFmtId="1" fontId="40" fillId="0" borderId="12" xfId="43" applyNumberFormat="1" applyFont="1" applyFill="1" applyBorder="1" applyAlignment="1" applyProtection="1">
      <alignment horizontal="center" wrapText="1"/>
    </xf>
    <xf numFmtId="164" fontId="13" fillId="0" borderId="66" xfId="0" applyNumberFormat="1" applyFont="1" applyFill="1" applyBorder="1" applyAlignment="1">
      <alignment horizontal="right"/>
    </xf>
    <xf numFmtId="164" fontId="3" fillId="0" borderId="94" xfId="0" applyNumberFormat="1" applyFont="1" applyFill="1" applyBorder="1"/>
    <xf numFmtId="164" fontId="3" fillId="0" borderId="95" xfId="0" applyNumberFormat="1" applyFont="1" applyFill="1" applyBorder="1"/>
    <xf numFmtId="164" fontId="2" fillId="0" borderId="94" xfId="0" applyNumberFormat="1" applyFont="1" applyFill="1" applyBorder="1"/>
    <xf numFmtId="164" fontId="2" fillId="0" borderId="96" xfId="0" applyNumberFormat="1" applyFont="1" applyFill="1" applyBorder="1"/>
    <xf numFmtId="164" fontId="2" fillId="0" borderId="95" xfId="0" applyNumberFormat="1" applyFont="1" applyFill="1" applyBorder="1"/>
    <xf numFmtId="164" fontId="3" fillId="0" borderId="97" xfId="0" applyNumberFormat="1" applyFont="1" applyFill="1" applyBorder="1"/>
    <xf numFmtId="164" fontId="2" fillId="0" borderId="97" xfId="0" applyNumberFormat="1" applyFont="1" applyFill="1" applyBorder="1"/>
    <xf numFmtId="164" fontId="3" fillId="0" borderId="67" xfId="0" applyNumberFormat="1" applyFont="1" applyFill="1" applyBorder="1" applyAlignment="1"/>
    <xf numFmtId="164" fontId="3" fillId="0" borderId="94" xfId="37" applyNumberFormat="1" applyFont="1" applyFill="1" applyBorder="1"/>
    <xf numFmtId="164" fontId="3" fillId="0" borderId="95" xfId="37" applyNumberFormat="1" applyFont="1" applyFill="1" applyBorder="1"/>
    <xf numFmtId="164" fontId="2" fillId="0" borderId="94" xfId="37" applyNumberFormat="1" applyFont="1" applyFill="1" applyBorder="1"/>
    <xf numFmtId="164" fontId="2" fillId="0" borderId="94" xfId="0" applyNumberFormat="1" applyFont="1" applyFill="1" applyBorder="1" applyAlignment="1">
      <alignment wrapText="1"/>
    </xf>
    <xf numFmtId="164" fontId="3" fillId="0" borderId="95" xfId="0" applyNumberFormat="1" applyFont="1" applyFill="1" applyBorder="1" applyAlignment="1">
      <alignment wrapText="1"/>
    </xf>
    <xf numFmtId="164" fontId="3" fillId="0" borderId="94" xfId="0" applyNumberFormat="1" applyFont="1" applyFill="1" applyBorder="1" applyAlignment="1">
      <alignment wrapText="1"/>
    </xf>
    <xf numFmtId="164" fontId="3" fillId="0" borderId="88" xfId="0" applyNumberFormat="1" applyFont="1" applyFill="1" applyBorder="1"/>
    <xf numFmtId="164" fontId="2" fillId="0" borderId="98" xfId="0" applyNumberFormat="1" applyFont="1" applyFill="1" applyBorder="1"/>
    <xf numFmtId="164" fontId="6" fillId="0" borderId="95" xfId="0" applyNumberFormat="1" applyFont="1" applyFill="1" applyBorder="1"/>
    <xf numFmtId="164" fontId="4" fillId="0" borderId="95" xfId="0" applyNumberFormat="1" applyFont="1" applyFill="1" applyBorder="1"/>
    <xf numFmtId="164" fontId="5" fillId="0" borderId="99" xfId="0" applyNumberFormat="1" applyFont="1" applyFill="1" applyBorder="1"/>
    <xf numFmtId="164" fontId="3" fillId="0" borderId="0" xfId="0" applyNumberFormat="1" applyFont="1" applyFill="1" applyBorder="1" applyAlignment="1">
      <alignment horizontal="right" vertical="center" wrapText="1"/>
    </xf>
    <xf numFmtId="164" fontId="3" fillId="0" borderId="11" xfId="0" applyNumberFormat="1" applyFont="1" applyFill="1" applyBorder="1" applyAlignment="1">
      <alignment horizontal="right" vertical="center" wrapText="1"/>
    </xf>
    <xf numFmtId="164" fontId="2" fillId="0" borderId="78" xfId="0" applyNumberFormat="1" applyFont="1" applyFill="1" applyBorder="1" applyAlignment="1">
      <alignment horizontal="right" vertical="center" wrapText="1"/>
    </xf>
    <xf numFmtId="0" fontId="2" fillId="0" borderId="53" xfId="0" applyFont="1" applyFill="1" applyBorder="1" applyAlignment="1">
      <alignment vertical="center"/>
    </xf>
    <xf numFmtId="165" fontId="2" fillId="0" borderId="53" xfId="0" applyNumberFormat="1" applyFont="1" applyFill="1" applyBorder="1" applyAlignment="1">
      <alignment vertical="center"/>
    </xf>
    <xf numFmtId="164" fontId="2" fillId="0" borderId="55" xfId="0" applyNumberFormat="1" applyFont="1" applyFill="1" applyBorder="1" applyAlignment="1">
      <alignment horizontal="right" vertical="center" wrapText="1"/>
    </xf>
    <xf numFmtId="0" fontId="2" fillId="0" borderId="58" xfId="0" applyFont="1" applyFill="1" applyBorder="1" applyAlignment="1">
      <alignment vertical="center"/>
    </xf>
    <xf numFmtId="164" fontId="2" fillId="0" borderId="82" xfId="0" applyNumberFormat="1" applyFont="1" applyFill="1" applyBorder="1" applyAlignment="1">
      <alignment vertical="center"/>
    </xf>
    <xf numFmtId="165" fontId="14" fillId="0" borderId="54" xfId="0" applyNumberFormat="1" applyFont="1" applyFill="1" applyBorder="1"/>
    <xf numFmtId="165" fontId="0" fillId="0" borderId="42" xfId="0" applyNumberFormat="1" applyFill="1" applyBorder="1"/>
    <xf numFmtId="165" fontId="0" fillId="0" borderId="100" xfId="0" applyNumberFormat="1" applyFill="1" applyBorder="1"/>
    <xf numFmtId="165" fontId="0" fillId="0" borderId="54" xfId="0" applyNumberFormat="1" applyFill="1" applyBorder="1"/>
    <xf numFmtId="164" fontId="3" fillId="0" borderId="24" xfId="0" applyNumberFormat="1" applyFont="1" applyFill="1" applyBorder="1" applyAlignment="1">
      <alignment horizontal="right" vertical="center" wrapText="1"/>
    </xf>
    <xf numFmtId="0" fontId="16" fillId="24" borderId="0" xfId="0" applyFont="1" applyFill="1"/>
    <xf numFmtId="0" fontId="2" fillId="0" borderId="68" xfId="0" applyFont="1" applyFill="1" applyBorder="1" applyAlignment="1">
      <alignment vertical="center"/>
    </xf>
    <xf numFmtId="165" fontId="2" fillId="0" borderId="11" xfId="0" applyNumberFormat="1" applyFont="1" applyFill="1" applyBorder="1"/>
    <xf numFmtId="0" fontId="1" fillId="0" borderId="64" xfId="0" applyFont="1" applyFill="1" applyBorder="1"/>
    <xf numFmtId="165" fontId="2" fillId="0" borderId="12" xfId="0" applyNumberFormat="1" applyFont="1" applyFill="1" applyBorder="1"/>
    <xf numFmtId="165" fontId="2" fillId="0" borderId="42" xfId="0" applyNumberFormat="1" applyFont="1" applyFill="1" applyBorder="1" applyAlignment="1">
      <alignment horizontal="right" vertical="center"/>
    </xf>
    <xf numFmtId="164" fontId="2" fillId="0" borderId="61" xfId="0" applyNumberFormat="1" applyFont="1" applyFill="1" applyBorder="1" applyAlignment="1">
      <alignment horizontal="right" vertical="center" wrapText="1"/>
    </xf>
    <xf numFmtId="165" fontId="2" fillId="0" borderId="54" xfId="0" applyNumberFormat="1" applyFont="1" applyFill="1" applyBorder="1" applyAlignment="1">
      <alignment horizontal="right" vertical="center"/>
    </xf>
    <xf numFmtId="0" fontId="19" fillId="0" borderId="64" xfId="0" applyFont="1" applyFill="1" applyBorder="1"/>
    <xf numFmtId="0" fontId="16" fillId="0" borderId="0" xfId="0" applyFont="1" applyFill="1"/>
    <xf numFmtId="0" fontId="0" fillId="0" borderId="0" xfId="0" applyFill="1" applyBorder="1"/>
    <xf numFmtId="164" fontId="18" fillId="0" borderId="41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3" fontId="9" fillId="0" borderId="92" xfId="0" applyNumberFormat="1" applyFont="1" applyFill="1" applyBorder="1" applyAlignment="1">
      <alignment horizontal="center"/>
    </xf>
    <xf numFmtId="3" fontId="9" fillId="0" borderId="93" xfId="0" applyNumberFormat="1" applyFont="1" applyFill="1" applyBorder="1" applyAlignment="1">
      <alignment horizontal="center"/>
    </xf>
    <xf numFmtId="0" fontId="16" fillId="0" borderId="0" xfId="0" applyFont="1" applyFill="1"/>
    <xf numFmtId="164" fontId="2" fillId="0" borderId="20" xfId="0" applyNumberFormat="1" applyFont="1" applyFill="1" applyBorder="1"/>
    <xf numFmtId="2" fontId="2" fillId="0" borderId="15" xfId="0" applyNumberFormat="1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/>
    <xf numFmtId="0" fontId="5" fillId="0" borderId="0" xfId="0" applyFont="1" applyFill="1" applyAlignment="1">
      <alignment horizontal="center"/>
    </xf>
    <xf numFmtId="0" fontId="41" fillId="0" borderId="0" xfId="0" applyFont="1" applyFill="1" applyAlignment="1"/>
    <xf numFmtId="0" fontId="42" fillId="0" borderId="0" xfId="0" applyFont="1" applyFill="1" applyAlignment="1">
      <alignment horizontal="justify" wrapText="1"/>
    </xf>
    <xf numFmtId="0" fontId="41" fillId="0" borderId="0" xfId="0" applyFont="1" applyFill="1" applyAlignment="1">
      <alignment wrapText="1"/>
    </xf>
    <xf numFmtId="0" fontId="42" fillId="0" borderId="0" xfId="0" applyFont="1" applyFill="1" applyAlignment="1">
      <alignment wrapText="1"/>
    </xf>
    <xf numFmtId="0" fontId="42" fillId="0" borderId="0" xfId="0" applyFont="1" applyFill="1" applyAlignment="1">
      <alignment horizontal="center" wrapText="1"/>
    </xf>
    <xf numFmtId="0" fontId="41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6" fillId="0" borderId="0" xfId="0" applyFont="1" applyFill="1"/>
    <xf numFmtId="164" fontId="2" fillId="0" borderId="21" xfId="0" applyNumberFormat="1" applyFont="1" applyFill="1" applyBorder="1" applyAlignment="1">
      <alignment horizontal="right" shrinkToFit="1"/>
    </xf>
    <xf numFmtId="164" fontId="2" fillId="0" borderId="102" xfId="0" applyNumberFormat="1" applyFont="1" applyFill="1" applyBorder="1" applyAlignment="1">
      <alignment horizontal="center" vertical="center" wrapText="1" shrinkToFit="1"/>
    </xf>
    <xf numFmtId="164" fontId="6" fillId="0" borderId="103" xfId="0" applyNumberFormat="1" applyFont="1" applyFill="1" applyBorder="1"/>
    <xf numFmtId="0" fontId="9" fillId="0" borderId="93" xfId="0" applyFont="1" applyFill="1" applyBorder="1" applyAlignment="1">
      <alignment horizontal="center" wrapText="1" shrinkToFit="1"/>
    </xf>
    <xf numFmtId="164" fontId="2" fillId="0" borderId="48" xfId="0" applyNumberFormat="1" applyFont="1" applyFill="1" applyBorder="1" applyAlignment="1"/>
    <xf numFmtId="164" fontId="2" fillId="0" borderId="49" xfId="0" applyNumberFormat="1" applyFont="1" applyFill="1" applyBorder="1" applyAlignment="1"/>
    <xf numFmtId="0" fontId="0" fillId="0" borderId="0" xfId="0" applyAlignment="1">
      <alignment horizontal="center" vertical="center"/>
    </xf>
    <xf numFmtId="0" fontId="7" fillId="0" borderId="0" xfId="0" applyFont="1"/>
    <xf numFmtId="0" fontId="9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46" fillId="0" borderId="0" xfId="0" applyFont="1"/>
    <xf numFmtId="0" fontId="2" fillId="0" borderId="71" xfId="0" applyFont="1" applyBorder="1" applyAlignment="1">
      <alignment horizontal="center" vertical="center" wrapText="1"/>
    </xf>
    <xf numFmtId="0" fontId="9" fillId="0" borderId="37" xfId="0" applyFont="1" applyBorder="1" applyAlignment="1">
      <alignment vertical="center" wrapText="1"/>
    </xf>
    <xf numFmtId="0" fontId="9" fillId="0" borderId="10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49" fillId="0" borderId="10" xfId="0" applyFont="1" applyFill="1" applyBorder="1" applyAlignment="1">
      <alignment horizontal="center" vertical="center"/>
    </xf>
    <xf numFmtId="0" fontId="0" fillId="0" borderId="0" xfId="0" applyBorder="1"/>
    <xf numFmtId="0" fontId="49" fillId="0" borderId="44" xfId="0" applyFont="1" applyFill="1" applyBorder="1" applyAlignment="1">
      <alignment horizontal="center" vertical="center"/>
    </xf>
    <xf numFmtId="0" fontId="49" fillId="0" borderId="75" xfId="0" applyFont="1" applyFill="1" applyBorder="1" applyAlignment="1">
      <alignment horizontal="center" vertical="center"/>
    </xf>
    <xf numFmtId="49" fontId="49" fillId="0" borderId="25" xfId="0" applyNumberFormat="1" applyFont="1" applyFill="1" applyBorder="1" applyAlignment="1">
      <alignment horizontal="center" vertical="center"/>
    </xf>
    <xf numFmtId="0" fontId="49" fillId="0" borderId="7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/>
    <xf numFmtId="49" fontId="10" fillId="0" borderId="14" xfId="43" applyNumberFormat="1" applyFont="1" applyFill="1" applyBorder="1" applyAlignment="1" applyProtection="1">
      <alignment horizontal="center" vertical="center" textRotation="90" wrapText="1"/>
    </xf>
    <xf numFmtId="49" fontId="10" fillId="0" borderId="16" xfId="43" applyNumberFormat="1" applyFont="1" applyFill="1" applyBorder="1" applyAlignment="1" applyProtection="1">
      <alignment horizontal="center" vertical="center" textRotation="90" wrapText="1"/>
    </xf>
    <xf numFmtId="49" fontId="10" fillId="0" borderId="18" xfId="43" applyNumberFormat="1" applyFont="1" applyFill="1" applyBorder="1" applyAlignment="1" applyProtection="1">
      <alignment horizontal="center" vertical="center" wrapText="1"/>
    </xf>
    <xf numFmtId="49" fontId="10" fillId="0" borderId="19" xfId="0" applyNumberFormat="1" applyFont="1" applyFill="1" applyBorder="1" applyAlignment="1">
      <alignment horizontal="center"/>
    </xf>
    <xf numFmtId="49" fontId="10" fillId="0" borderId="40" xfId="0" applyNumberFormat="1" applyFont="1" applyFill="1" applyBorder="1" applyAlignment="1">
      <alignment horizontal="center"/>
    </xf>
    <xf numFmtId="4" fontId="3" fillId="0" borderId="0" xfId="0" applyNumberFormat="1" applyFont="1" applyFill="1" applyBorder="1"/>
    <xf numFmtId="0" fontId="10" fillId="0" borderId="0" xfId="0" applyFont="1" applyFill="1" applyBorder="1"/>
    <xf numFmtId="2" fontId="9" fillId="0" borderId="12" xfId="43" applyNumberFormat="1" applyFont="1" applyFill="1" applyBorder="1" applyAlignment="1" applyProtection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justify" vertical="center" wrapText="1" shrinkToFit="1"/>
    </xf>
    <xf numFmtId="164" fontId="13" fillId="0" borderId="15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/>
    <xf numFmtId="1" fontId="9" fillId="0" borderId="11" xfId="43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>
      <alignment horizontal="justify" vertical="center" wrapText="1" shrinkToFit="1"/>
    </xf>
    <xf numFmtId="164" fontId="3" fillId="0" borderId="10" xfId="0" applyNumberFormat="1" applyFont="1" applyFill="1" applyBorder="1"/>
    <xf numFmtId="164" fontId="3" fillId="0" borderId="42" xfId="0" applyNumberFormat="1" applyFont="1" applyFill="1" applyBorder="1"/>
    <xf numFmtId="0" fontId="2" fillId="25" borderId="10" xfId="0" applyNumberFormat="1" applyFont="1" applyFill="1" applyBorder="1" applyAlignment="1">
      <alignment horizontal="justify" vertical="center" wrapText="1" shrinkToFit="1"/>
    </xf>
    <xf numFmtId="164" fontId="2" fillId="0" borderId="10" xfId="0" applyNumberFormat="1" applyFont="1" applyFill="1" applyBorder="1"/>
    <xf numFmtId="0" fontId="2" fillId="25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1" fontId="40" fillId="0" borderId="11" xfId="43" applyNumberFormat="1" applyFont="1" applyFill="1" applyBorder="1" applyAlignment="1" applyProtection="1">
      <alignment horizontal="center" vertical="center" wrapText="1"/>
    </xf>
    <xf numFmtId="49" fontId="3" fillId="25" borderId="10" xfId="0" applyNumberFormat="1" applyFont="1" applyFill="1" applyBorder="1" applyAlignment="1">
      <alignment horizontal="center" vertical="center"/>
    </xf>
    <xf numFmtId="49" fontId="3" fillId="0" borderId="10" xfId="37" applyNumberFormat="1" applyFont="1" applyFill="1" applyBorder="1" applyAlignment="1">
      <alignment horizontal="center" vertical="center"/>
    </xf>
    <xf numFmtId="164" fontId="3" fillId="0" borderId="10" xfId="37" applyNumberFormat="1" applyFont="1" applyFill="1" applyBorder="1"/>
    <xf numFmtId="164" fontId="3" fillId="0" borderId="42" xfId="37" applyNumberFormat="1" applyFont="1" applyFill="1" applyBorder="1"/>
    <xf numFmtId="49" fontId="2" fillId="0" borderId="10" xfId="37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justify" vertical="center" wrapText="1" shrinkToFit="1"/>
    </xf>
    <xf numFmtId="164" fontId="2" fillId="0" borderId="10" xfId="37" applyNumberFormat="1" applyFont="1" applyFill="1" applyBorder="1"/>
    <xf numFmtId="164" fontId="2" fillId="0" borderId="42" xfId="37" applyNumberFormat="1" applyFont="1" applyFill="1" applyBorder="1"/>
    <xf numFmtId="1" fontId="9" fillId="0" borderId="14" xfId="43" applyNumberFormat="1" applyFont="1" applyFill="1" applyBorder="1" applyAlignment="1" applyProtection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justify" vertical="center" wrapText="1" shrinkToFit="1"/>
    </xf>
    <xf numFmtId="164" fontId="2" fillId="0" borderId="16" xfId="0" applyNumberFormat="1" applyFont="1" applyFill="1" applyBorder="1"/>
    <xf numFmtId="164" fontId="2" fillId="0" borderId="39" xfId="0" applyNumberFormat="1" applyFont="1" applyFill="1" applyBorder="1"/>
    <xf numFmtId="164" fontId="13" fillId="0" borderId="25" xfId="0" applyNumberFormat="1" applyFont="1" applyFill="1" applyBorder="1"/>
    <xf numFmtId="164" fontId="13" fillId="0" borderId="13" xfId="0" applyNumberFormat="1" applyFont="1" applyFill="1" applyBorder="1"/>
    <xf numFmtId="0" fontId="0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4" fillId="0" borderId="12" xfId="0" applyFont="1" applyFill="1" applyBorder="1"/>
    <xf numFmtId="164" fontId="18" fillId="0" borderId="15" xfId="0" applyNumberFormat="1" applyFont="1" applyFill="1" applyBorder="1" applyAlignment="1">
      <alignment horizontal="right" vertical="center" wrapText="1"/>
    </xf>
    <xf numFmtId="164" fontId="18" fillId="0" borderId="41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/>
    <xf numFmtId="164" fontId="4" fillId="0" borderId="10" xfId="0" applyNumberFormat="1" applyFont="1" applyFill="1" applyBorder="1" applyAlignment="1">
      <alignment horizontal="right" vertical="center" wrapText="1"/>
    </xf>
    <xf numFmtId="164" fontId="4" fillId="0" borderId="42" xfId="0" applyNumberFormat="1" applyFont="1" applyFill="1" applyBorder="1" applyAlignment="1">
      <alignment horizontal="right" vertical="center" wrapText="1"/>
    </xf>
    <xf numFmtId="164" fontId="18" fillId="0" borderId="107" xfId="0" applyNumberFormat="1" applyFont="1" applyFill="1" applyBorder="1" applyAlignment="1">
      <alignment horizontal="right" vertical="center" wrapText="1"/>
    </xf>
    <xf numFmtId="0" fontId="51" fillId="0" borderId="108" xfId="0" applyFont="1" applyFill="1" applyBorder="1"/>
    <xf numFmtId="164" fontId="4" fillId="0" borderId="107" xfId="0" applyNumberFormat="1" applyFont="1" applyFill="1" applyBorder="1" applyAlignment="1">
      <alignment horizontal="right" vertical="center" wrapText="1"/>
    </xf>
    <xf numFmtId="0" fontId="0" fillId="0" borderId="109" xfId="0" applyFill="1" applyBorder="1"/>
    <xf numFmtId="164" fontId="18" fillId="0" borderId="10" xfId="0" applyNumberFormat="1" applyFont="1" applyFill="1" applyBorder="1" applyAlignment="1">
      <alignment horizontal="right" vertical="center" wrapText="1"/>
    </xf>
    <xf numFmtId="164" fontId="18" fillId="0" borderId="42" xfId="0" applyNumberFormat="1" applyFont="1" applyFill="1" applyBorder="1" applyAlignment="1">
      <alignment horizontal="right" vertical="center" wrapText="1"/>
    </xf>
    <xf numFmtId="0" fontId="4" fillId="0" borderId="110" xfId="0" applyFont="1" applyFill="1" applyBorder="1" applyAlignment="1">
      <alignment vertical="center"/>
    </xf>
    <xf numFmtId="0" fontId="0" fillId="0" borderId="64" xfId="0" applyFill="1" applyBorder="1"/>
    <xf numFmtId="164" fontId="4" fillId="0" borderId="16" xfId="0" applyNumberFormat="1" applyFont="1" applyFill="1" applyBorder="1" applyAlignment="1">
      <alignment horizontal="right" vertical="center" wrapText="1"/>
    </xf>
    <xf numFmtId="164" fontId="4" fillId="0" borderId="39" xfId="0" applyNumberFormat="1" applyFont="1" applyFill="1" applyBorder="1" applyAlignment="1">
      <alignment horizontal="right" vertical="center" wrapText="1"/>
    </xf>
    <xf numFmtId="0" fontId="4" fillId="0" borderId="51" xfId="0" applyFont="1" applyFill="1" applyBorder="1"/>
    <xf numFmtId="164" fontId="6" fillId="0" borderId="25" xfId="0" applyNumberFormat="1" applyFont="1" applyFill="1" applyBorder="1" applyAlignment="1">
      <alignment horizontal="right" vertical="center" wrapText="1"/>
    </xf>
    <xf numFmtId="164" fontId="6" fillId="0" borderId="52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Border="1"/>
    <xf numFmtId="0" fontId="9" fillId="0" borderId="40" xfId="0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164" fontId="2" fillId="0" borderId="10" xfId="0" applyNumberFormat="1" applyFont="1" applyFill="1" applyBorder="1" applyAlignment="1">
      <alignment horizontal="right" vertical="center" wrapText="1"/>
    </xf>
    <xf numFmtId="164" fontId="3" fillId="0" borderId="111" xfId="0" applyNumberFormat="1" applyFont="1" applyFill="1" applyBorder="1" applyAlignment="1">
      <alignment horizontal="right" vertical="center" wrapText="1"/>
    </xf>
    <xf numFmtId="164" fontId="2" fillId="0" borderId="111" xfId="0" applyNumberFormat="1" applyFont="1" applyFill="1" applyBorder="1" applyAlignment="1">
      <alignment horizontal="right" vertical="center" wrapText="1"/>
    </xf>
    <xf numFmtId="164" fontId="2" fillId="0" borderId="112" xfId="0" applyNumberFormat="1" applyFont="1" applyFill="1" applyBorder="1" applyAlignment="1">
      <alignment horizontal="right" vertical="center" wrapText="1"/>
    </xf>
    <xf numFmtId="2" fontId="2" fillId="0" borderId="16" xfId="0" applyNumberFormat="1" applyFont="1" applyFill="1" applyBorder="1" applyAlignment="1">
      <alignment vertical="top" wrapText="1"/>
    </xf>
    <xf numFmtId="49" fontId="2" fillId="0" borderId="16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right" vertical="center" wrapText="1"/>
    </xf>
    <xf numFmtId="164" fontId="2" fillId="0" borderId="39" xfId="0" applyNumberFormat="1" applyFont="1" applyFill="1" applyBorder="1" applyAlignment="1">
      <alignment horizontal="right" vertical="center" wrapText="1"/>
    </xf>
    <xf numFmtId="164" fontId="3" fillId="0" borderId="25" xfId="0" applyNumberFormat="1" applyFont="1" applyFill="1" applyBorder="1" applyAlignment="1">
      <alignment horizontal="right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/>
    </xf>
    <xf numFmtId="0" fontId="39" fillId="0" borderId="0" xfId="0" applyFont="1" applyFill="1" applyAlignment="1">
      <alignment horizontal="left" vertical="center"/>
    </xf>
    <xf numFmtId="0" fontId="3" fillId="0" borderId="15" xfId="0" applyFont="1" applyFill="1" applyBorder="1" applyAlignment="1">
      <alignment horizontal="left" vertical="center" wrapText="1"/>
    </xf>
    <xf numFmtId="4" fontId="19" fillId="0" borderId="0" xfId="0" applyNumberFormat="1" applyFont="1" applyFill="1" applyAlignment="1">
      <alignment horizontal="left"/>
    </xf>
    <xf numFmtId="4" fontId="19" fillId="0" borderId="0" xfId="0" applyNumberFormat="1" applyFont="1" applyFill="1"/>
    <xf numFmtId="2" fontId="2" fillId="0" borderId="10" xfId="0" applyNumberFormat="1" applyFont="1" applyFill="1" applyBorder="1" applyAlignment="1">
      <alignment horizontal="left" vertical="center" wrapText="1"/>
    </xf>
    <xf numFmtId="0" fontId="16" fillId="0" borderId="64" xfId="0" applyFont="1" applyFill="1" applyBorder="1" applyAlignment="1">
      <alignment horizontal="left"/>
    </xf>
    <xf numFmtId="4" fontId="16" fillId="0" borderId="64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50" xfId="0" applyFont="1" applyFill="1" applyBorder="1" applyAlignment="1">
      <alignment vertical="center"/>
    </xf>
    <xf numFmtId="0" fontId="2" fillId="0" borderId="88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/>
    </xf>
    <xf numFmtId="164" fontId="2" fillId="0" borderId="107" xfId="0" applyNumberFormat="1" applyFont="1" applyFill="1" applyBorder="1" applyAlignment="1">
      <alignment horizontal="right" vertical="center" wrapText="1"/>
    </xf>
    <xf numFmtId="0" fontId="2" fillId="0" borderId="108" xfId="0" applyFont="1" applyFill="1" applyBorder="1" applyAlignment="1">
      <alignment vertical="center"/>
    </xf>
    <xf numFmtId="0" fontId="2" fillId="0" borderId="110" xfId="0" applyFont="1" applyFill="1" applyBorder="1" applyAlignment="1">
      <alignment vertical="center"/>
    </xf>
    <xf numFmtId="0" fontId="2" fillId="0" borderId="96" xfId="0" applyFont="1" applyFill="1" applyBorder="1" applyAlignment="1">
      <alignment vertical="center"/>
    </xf>
    <xf numFmtId="0" fontId="2" fillId="0" borderId="113" xfId="0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right" vertical="center" wrapText="1"/>
    </xf>
    <xf numFmtId="165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/>
    <xf numFmtId="0" fontId="2" fillId="0" borderId="0" xfId="0" applyFont="1" applyAlignment="1">
      <alignment wrapText="1"/>
    </xf>
    <xf numFmtId="0" fontId="2" fillId="0" borderId="0" xfId="0" applyFont="1" applyFill="1" applyAlignment="1"/>
    <xf numFmtId="164" fontId="2" fillId="0" borderId="0" xfId="0" applyNumberFormat="1" applyFont="1" applyFill="1" applyBorder="1" applyAlignment="1">
      <alignment horizontal="center" shrinkToFit="1"/>
    </xf>
    <xf numFmtId="164" fontId="2" fillId="0" borderId="72" xfId="0" applyNumberFormat="1" applyFont="1" applyFill="1" applyBorder="1" applyAlignment="1">
      <alignment horizontal="center" vertical="center" wrapText="1" shrinkToFit="1"/>
    </xf>
    <xf numFmtId="164" fontId="2" fillId="0" borderId="104" xfId="0" applyNumberFormat="1" applyFont="1" applyFill="1" applyBorder="1" applyAlignment="1">
      <alignment horizontal="center" vertical="center" wrapText="1" shrinkToFit="1"/>
    </xf>
    <xf numFmtId="0" fontId="9" fillId="0" borderId="37" xfId="0" applyFont="1" applyFill="1" applyBorder="1" applyAlignment="1">
      <alignment horizontal="center" vertical="top" wrapText="1" shrinkToFit="1"/>
    </xf>
    <xf numFmtId="49" fontId="9" fillId="0" borderId="105" xfId="0" applyNumberFormat="1" applyFont="1" applyFill="1" applyBorder="1" applyAlignment="1">
      <alignment horizontal="center" wrapText="1" shrinkToFit="1"/>
    </xf>
    <xf numFmtId="3" fontId="9" fillId="0" borderId="105" xfId="0" applyNumberFormat="1" applyFont="1" applyFill="1" applyBorder="1" applyAlignment="1">
      <alignment horizontal="center" wrapText="1" shrinkToFit="1"/>
    </xf>
    <xf numFmtId="3" fontId="9" fillId="0" borderId="106" xfId="0" applyNumberFormat="1" applyFont="1" applyFill="1" applyBorder="1" applyAlignment="1">
      <alignment horizontal="center" wrapText="1" shrinkToFit="1"/>
    </xf>
    <xf numFmtId="1" fontId="43" fillId="0" borderId="12" xfId="0" applyNumberFormat="1" applyFont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4" fillId="0" borderId="15" xfId="0" applyNumberFormat="1" applyFont="1" applyBorder="1" applyAlignment="1">
      <alignment vertical="top" wrapText="1"/>
    </xf>
    <xf numFmtId="164" fontId="6" fillId="0" borderId="15" xfId="0" applyNumberFormat="1" applyFont="1" applyFill="1" applyBorder="1"/>
    <xf numFmtId="164" fontId="6" fillId="0" borderId="41" xfId="0" applyNumberFormat="1" applyFont="1" applyFill="1" applyBorder="1"/>
    <xf numFmtId="1" fontId="43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vertical="top" wrapText="1"/>
    </xf>
    <xf numFmtId="164" fontId="6" fillId="0" borderId="10" xfId="0" applyNumberFormat="1" applyFont="1" applyFill="1" applyBorder="1"/>
    <xf numFmtId="164" fontId="6" fillId="0" borderId="42" xfId="0" applyNumberFormat="1" applyFont="1" applyFill="1" applyBorder="1"/>
    <xf numFmtId="164" fontId="5" fillId="0" borderId="76" xfId="0" applyNumberFormat="1" applyFont="1" applyFill="1" applyBorder="1"/>
    <xf numFmtId="164" fontId="5" fillId="0" borderId="82" xfId="0" applyNumberFormat="1" applyFont="1" applyFill="1" applyBorder="1"/>
    <xf numFmtId="0" fontId="42" fillId="0" borderId="0" xfId="0" applyFont="1" applyFill="1" applyAlignment="1">
      <alignment horizontal="center" vertical="top"/>
    </xf>
    <xf numFmtId="0" fontId="42" fillId="0" borderId="0" xfId="0" applyFont="1" applyFill="1" applyAlignment="1">
      <alignment horizontal="right"/>
    </xf>
    <xf numFmtId="0" fontId="41" fillId="0" borderId="0" xfId="0" applyFont="1" applyFill="1" applyAlignment="1">
      <alignment horizontal="right"/>
    </xf>
    <xf numFmtId="0" fontId="42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left" wrapText="1"/>
    </xf>
    <xf numFmtId="0" fontId="42" fillId="0" borderId="0" xfId="0" applyFont="1" applyFill="1" applyAlignment="1">
      <alignment wrapText="1"/>
    </xf>
    <xf numFmtId="0" fontId="41" fillId="0" borderId="0" xfId="0" applyFont="1" applyFill="1" applyAlignment="1">
      <alignment wrapText="1"/>
    </xf>
    <xf numFmtId="0" fontId="42" fillId="0" borderId="0" xfId="0" applyFont="1" applyFill="1" applyAlignment="1">
      <alignment horizontal="justify" wrapText="1"/>
    </xf>
    <xf numFmtId="0" fontId="42" fillId="0" borderId="0" xfId="0" applyFont="1" applyFill="1" applyAlignment="1">
      <alignment horizontal="center" wrapText="1"/>
    </xf>
    <xf numFmtId="0" fontId="42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41" fillId="0" borderId="0" xfId="0" applyFont="1" applyFill="1" applyAlignment="1"/>
    <xf numFmtId="0" fontId="41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/>
    <xf numFmtId="0" fontId="5" fillId="0" borderId="0" xfId="0" applyFont="1" applyFill="1" applyAlignment="1"/>
    <xf numFmtId="0" fontId="5" fillId="0" borderId="26" xfId="0" applyFont="1" applyFill="1" applyBorder="1" applyAlignment="1">
      <alignment horizontal="center" wrapText="1"/>
    </xf>
    <xf numFmtId="0" fontId="42" fillId="0" borderId="0" xfId="0" applyNumberFormat="1" applyFont="1" applyFill="1" applyAlignment="1">
      <alignment horizontal="left" wrapText="1"/>
    </xf>
    <xf numFmtId="0" fontId="5" fillId="0" borderId="0" xfId="0" applyFont="1" applyFill="1" applyAlignment="1">
      <alignment wrapText="1"/>
    </xf>
    <xf numFmtId="0" fontId="42" fillId="0" borderId="0" xfId="0" applyFont="1" applyFill="1" applyAlignment="1">
      <alignment horizontal="justify"/>
    </xf>
    <xf numFmtId="0" fontId="5" fillId="0" borderId="21" xfId="0" applyFont="1" applyFill="1" applyBorder="1" applyAlignment="1">
      <alignment horizontal="center"/>
    </xf>
    <xf numFmtId="0" fontId="41" fillId="0" borderId="21" xfId="0" applyFont="1" applyFill="1" applyBorder="1" applyAlignment="1"/>
    <xf numFmtId="0" fontId="5" fillId="0" borderId="0" xfId="0" applyFont="1" applyFill="1" applyAlignment="1">
      <alignment horizontal="justify"/>
    </xf>
    <xf numFmtId="49" fontId="5" fillId="0" borderId="75" xfId="0" applyNumberFormat="1" applyFont="1" applyBorder="1" applyAlignment="1">
      <alignment horizontal="left"/>
    </xf>
    <xf numFmtId="49" fontId="5" fillId="0" borderId="76" xfId="0" applyNumberFormat="1" applyFont="1" applyBorder="1" applyAlignment="1">
      <alignment horizontal="left"/>
    </xf>
    <xf numFmtId="49" fontId="5" fillId="0" borderId="77" xfId="0" applyNumberFormat="1" applyFont="1" applyBorder="1" applyAlignment="1">
      <alignment horizontal="left"/>
    </xf>
    <xf numFmtId="0" fontId="3" fillId="0" borderId="0" xfId="0" applyFont="1" applyFill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 wrapText="1"/>
    </xf>
    <xf numFmtId="0" fontId="1" fillId="0" borderId="0" xfId="0" applyFont="1" applyAlignment="1">
      <alignment horizontal="right" wrapText="1"/>
    </xf>
    <xf numFmtId="0" fontId="45" fillId="0" borderId="0" xfId="0" applyFont="1" applyAlignment="1">
      <alignment horizontal="center" wrapText="1"/>
    </xf>
    <xf numFmtId="0" fontId="46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46" fillId="0" borderId="0" xfId="0" applyFont="1" applyAlignment="1"/>
    <xf numFmtId="0" fontId="47" fillId="0" borderId="10" xfId="0" applyFont="1" applyFill="1" applyBorder="1" applyAlignment="1">
      <alignment horizontal="justify" vertical="distributed" wrapText="1"/>
    </xf>
    <xf numFmtId="0" fontId="2" fillId="0" borderId="10" xfId="0" applyFont="1" applyFill="1" applyBorder="1" applyAlignment="1">
      <alignment horizontal="justify" vertical="distributed" wrapText="1"/>
    </xf>
    <xf numFmtId="0" fontId="2" fillId="0" borderId="42" xfId="0" applyFont="1" applyFill="1" applyBorder="1" applyAlignment="1">
      <alignment horizontal="justify" vertical="distributed" wrapText="1"/>
    </xf>
    <xf numFmtId="0" fontId="47" fillId="0" borderId="72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48" fillId="0" borderId="72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7" fillId="0" borderId="104" xfId="0" applyFont="1" applyBorder="1" applyAlignment="1">
      <alignment horizontal="center" vertical="center"/>
    </xf>
    <xf numFmtId="0" fontId="7" fillId="0" borderId="105" xfId="0" applyFont="1" applyBorder="1" applyAlignment="1">
      <alignment horizontal="center" vertical="center" wrapText="1"/>
    </xf>
    <xf numFmtId="0" fontId="7" fillId="0" borderId="106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5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47" fillId="0" borderId="44" xfId="0" applyFont="1" applyFill="1" applyBorder="1" applyAlignment="1">
      <alignment horizontal="justify" vertical="distributed" wrapText="1"/>
    </xf>
    <xf numFmtId="0" fontId="47" fillId="0" borderId="54" xfId="0" applyFont="1" applyFill="1" applyBorder="1" applyAlignment="1">
      <alignment horizontal="justify" vertical="distributed" wrapText="1"/>
    </xf>
    <xf numFmtId="0" fontId="47" fillId="0" borderId="76" xfId="0" applyFont="1" applyFill="1" applyBorder="1" applyAlignment="1">
      <alignment horizontal="justify" vertical="distributed" wrapText="1"/>
    </xf>
    <xf numFmtId="0" fontId="47" fillId="0" borderId="82" xfId="0" applyFont="1" applyFill="1" applyBorder="1" applyAlignment="1">
      <alignment horizontal="justify" vertical="distributed" wrapText="1"/>
    </xf>
    <xf numFmtId="0" fontId="4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/>
    </xf>
    <xf numFmtId="164" fontId="10" fillId="0" borderId="90" xfId="0" applyNumberFormat="1" applyFont="1" applyFill="1" applyBorder="1" applyAlignment="1">
      <alignment horizontal="center" vertical="center" wrapText="1"/>
    </xf>
    <xf numFmtId="164" fontId="10" fillId="0" borderId="91" xfId="0" applyNumberFormat="1" applyFont="1" applyFill="1" applyBorder="1" applyAlignment="1">
      <alignment horizontal="center" vertical="center" wrapText="1"/>
    </xf>
    <xf numFmtId="164" fontId="10" fillId="0" borderId="85" xfId="0" applyNumberFormat="1" applyFont="1" applyFill="1" applyBorder="1" applyAlignment="1">
      <alignment horizontal="center" vertical="center" wrapText="1"/>
    </xf>
    <xf numFmtId="164" fontId="10" fillId="0" borderId="83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right" vertical="top" wrapText="1"/>
    </xf>
    <xf numFmtId="0" fontId="12" fillId="0" borderId="30" xfId="0" applyFont="1" applyFill="1" applyBorder="1" applyAlignment="1">
      <alignment horizontal="right" vertical="top" wrapText="1"/>
    </xf>
    <xf numFmtId="0" fontId="12" fillId="0" borderId="31" xfId="0" applyFont="1" applyFill="1" applyBorder="1" applyAlignment="1">
      <alignment horizontal="right" vertical="top" wrapText="1"/>
    </xf>
    <xf numFmtId="0" fontId="3" fillId="0" borderId="34" xfId="0" applyNumberFormat="1" applyFont="1" applyFill="1" applyBorder="1" applyAlignment="1">
      <alignment horizontal="center" wrapText="1" shrinkToFit="1"/>
    </xf>
    <xf numFmtId="0" fontId="3" fillId="0" borderId="35" xfId="0" applyNumberFormat="1" applyFont="1" applyFill="1" applyBorder="1" applyAlignment="1">
      <alignment horizontal="center" wrapText="1" shrinkToFit="1"/>
    </xf>
    <xf numFmtId="0" fontId="3" fillId="0" borderId="43" xfId="0" applyNumberFormat="1" applyFont="1" applyFill="1" applyBorder="1" applyAlignment="1">
      <alignment horizontal="center" wrapText="1" shrinkToFit="1"/>
    </xf>
    <xf numFmtId="0" fontId="12" fillId="0" borderId="27" xfId="0" applyFont="1" applyFill="1" applyBorder="1" applyAlignment="1">
      <alignment horizontal="right" vertical="top" wrapText="1"/>
    </xf>
    <xf numFmtId="0" fontId="12" fillId="0" borderId="28" xfId="0" applyFont="1" applyFill="1" applyBorder="1" applyAlignment="1">
      <alignment horizontal="right" vertical="top" wrapText="1"/>
    </xf>
    <xf numFmtId="0" fontId="12" fillId="0" borderId="29" xfId="0" applyFont="1" applyFill="1" applyBorder="1" applyAlignment="1">
      <alignment horizontal="right" vertical="top" wrapText="1"/>
    </xf>
    <xf numFmtId="0" fontId="10" fillId="0" borderId="32" xfId="0" applyNumberFormat="1" applyFont="1" applyFill="1" applyBorder="1" applyAlignment="1">
      <alignment horizontal="center" vertical="center" textRotation="90" wrapText="1"/>
    </xf>
    <xf numFmtId="0" fontId="10" fillId="0" borderId="14" xfId="0" applyNumberFormat="1" applyFont="1" applyFill="1" applyBorder="1" applyAlignment="1">
      <alignment horizontal="center" vertical="center" textRotation="90" wrapText="1"/>
    </xf>
    <xf numFmtId="49" fontId="10" fillId="0" borderId="33" xfId="0" applyNumberFormat="1" applyFont="1" applyFill="1" applyBorder="1" applyAlignment="1">
      <alignment horizontal="center" vertical="center" wrapText="1"/>
    </xf>
    <xf numFmtId="49" fontId="10" fillId="0" borderId="33" xfId="0" quotePrefix="1" applyNumberFormat="1" applyFont="1" applyFill="1" applyBorder="1" applyAlignment="1">
      <alignment horizontal="center" vertical="center" wrapText="1"/>
    </xf>
    <xf numFmtId="0" fontId="10" fillId="0" borderId="33" xfId="0" quotePrefix="1" applyNumberFormat="1" applyFont="1" applyFill="1" applyBorder="1" applyAlignment="1">
      <alignment horizontal="center" vertical="center" wrapText="1"/>
    </xf>
    <xf numFmtId="0" fontId="10" fillId="0" borderId="16" xfId="0" quotePrefix="1" applyNumberFormat="1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top" wrapText="1" shrinkToFit="1"/>
    </xf>
    <xf numFmtId="0" fontId="2" fillId="0" borderId="0" xfId="0" applyFont="1" applyFill="1" applyAlignment="1">
      <alignment horizontal="right" wrapText="1"/>
    </xf>
    <xf numFmtId="0" fontId="3" fillId="0" borderId="34" xfId="0" applyNumberFormat="1" applyFont="1" applyFill="1" applyBorder="1" applyAlignment="1">
      <alignment horizontal="center" vertical="center" wrapText="1" shrinkToFit="1"/>
    </xf>
    <xf numFmtId="0" fontId="3" fillId="0" borderId="35" xfId="0" applyNumberFormat="1" applyFont="1" applyFill="1" applyBorder="1" applyAlignment="1">
      <alignment horizontal="center" vertical="center" wrapText="1" shrinkToFit="1"/>
    </xf>
    <xf numFmtId="0" fontId="3" fillId="0" borderId="43" xfId="0" applyNumberFormat="1" applyFont="1" applyFill="1" applyBorder="1" applyAlignment="1">
      <alignment horizontal="center" vertical="center" wrapText="1" shrinkToFit="1"/>
    </xf>
    <xf numFmtId="49" fontId="10" fillId="0" borderId="32" xfId="43" applyNumberFormat="1" applyFont="1" applyFill="1" applyBorder="1" applyAlignment="1" applyProtection="1">
      <alignment horizontal="center" vertical="center"/>
    </xf>
    <xf numFmtId="49" fontId="10" fillId="0" borderId="33" xfId="43" applyNumberFormat="1" applyFont="1" applyFill="1" applyBorder="1" applyAlignment="1" applyProtection="1">
      <alignment horizontal="center" vertical="center"/>
    </xf>
    <xf numFmtId="49" fontId="2" fillId="0" borderId="33" xfId="43" applyNumberFormat="1" applyFont="1" applyFill="1" applyBorder="1" applyAlignment="1" applyProtection="1">
      <alignment horizontal="center" vertical="center" wrapText="1" shrinkToFit="1"/>
    </xf>
    <xf numFmtId="49" fontId="2" fillId="0" borderId="16" xfId="43" applyNumberFormat="1" applyFont="1" applyFill="1" applyBorder="1" applyAlignment="1" applyProtection="1">
      <alignment horizontal="center" vertical="center" wrapText="1" shrinkToFi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4" fillId="0" borderId="21" xfId="0" applyFont="1" applyFill="1" applyBorder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164" fontId="2" fillId="0" borderId="38" xfId="0" applyNumberFormat="1" applyFont="1" applyFill="1" applyBorder="1" applyAlignment="1">
      <alignment horizontal="center" vertical="center" wrapText="1"/>
    </xf>
    <xf numFmtId="164" fontId="2" fillId="0" borderId="39" xfId="0" applyNumberFormat="1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10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164" fontId="16" fillId="0" borderId="21" xfId="0" applyNumberFormat="1" applyFont="1" applyFill="1" applyBorder="1" applyAlignment="1">
      <alignment horizontal="right"/>
    </xf>
    <xf numFmtId="0" fontId="2" fillId="0" borderId="3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9" fillId="0" borderId="86" xfId="0" applyFont="1" applyFill="1" applyBorder="1" applyAlignment="1">
      <alignment horizontal="center" vertical="center" wrapText="1"/>
    </xf>
    <xf numFmtId="0" fontId="9" fillId="0" borderId="81" xfId="0" applyFont="1" applyFill="1" applyBorder="1" applyAlignment="1">
      <alignment horizontal="center" vertical="center" wrapText="1"/>
    </xf>
    <xf numFmtId="0" fontId="3" fillId="0" borderId="89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16" fillId="0" borderId="21" xfId="0" applyFont="1" applyFill="1" applyBorder="1" applyAlignment="1">
      <alignment horizontal="right"/>
    </xf>
    <xf numFmtId="0" fontId="9" fillId="0" borderId="3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_Коды" xfId="37"/>
    <cellStyle name="Плохой 2" xfId="38"/>
    <cellStyle name="Пояснение 2" xfId="39"/>
    <cellStyle name="Примечание 2" xfId="40"/>
    <cellStyle name="Связанная ячейка 2" xfId="41"/>
    <cellStyle name="Текст предупреждения 2" xfId="42"/>
    <cellStyle name="Финансовый" xfId="43" builtinId="3"/>
    <cellStyle name="Хороший 2" xfId="44"/>
  </cellStyles>
  <dxfs count="12"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ndense val="0"/>
        <extend val="0"/>
        <color indexed="3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ndense val="0"/>
        <extend val="0"/>
        <color indexed="3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8;&#1072;&#1090;&#1100;&#1103;&#1085;&#1072;%20&#1060;&#1077;&#1076;&#1086;&#1088;&#1086;&#1074;&#1085;&#1072;/Desktop/&#1073;&#1102;&#1076;&#1078;&#1077;&#1090;/2019/&#1056;&#1077;&#1096;&#1077;&#1085;&#1080;&#1077;%20&#1086;%20&#1073;&#1102;&#1076;&#1078;&#1077;&#1090;&#1077;%20&#1089;%20&#1087;&#1088;&#1080;&#1083;&#1086;&#1078;&#1077;&#1085;&#1080;&#1103;&#1084;&#1080;%202019%20&#1080;%2020-21/1.&#1055;&#1088;&#1080;&#1083;&#1086;&#1078;&#1077;&#1085;&#1080;&#1103;%20&#1082;%20&#1088;&#1077;&#1096;&#1077;&#1085;&#1080;&#1102;%20&#1086;%20&#1073;&#1102;&#1076;&#1078;&#1077;&#1090;&#1077;%20-%20&#1080;&#1089;&#1087;&#1088;&#1072;&#1074;&#1083;%20&#1072;&#1076;&#1084;&#1080;&#1085;&#1080;&#1089;&#1090;&#1088;&#1072;&#1090;&#1086;&#1088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 ИСТОЧ"/>
      <sheetName val="прил 2 ИСТОЧ 2"/>
      <sheetName val="прил 3 АДМИН"/>
      <sheetName val="прил 4 ГЛ АДМ"/>
      <sheetName val="прил 5 ДОХ"/>
      <sheetName val="прил 6 ДОХ 2"/>
      <sheetName val="прил 7 РАЗД"/>
      <sheetName val="прил 8 РАЗД 2"/>
      <sheetName val="прил 9 ВЕДОМ 2019"/>
      <sheetName val="прил 10 ВЕДОМ 2020-21"/>
      <sheetName val="прил 11 ЦСР,ВР,РП 2019"/>
      <sheetName val="прил 12 ЦСР,ВР,РП 2020-21"/>
      <sheetName val="прил 13 заимств"/>
      <sheetName val="прил 14 КАИП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>
        <row r="13">
          <cell r="G13">
            <v>729</v>
          </cell>
        </row>
        <row r="18">
          <cell r="G18">
            <v>729</v>
          </cell>
          <cell r="H18">
            <v>729</v>
          </cell>
        </row>
        <row r="24">
          <cell r="G24">
            <v>2.9</v>
          </cell>
          <cell r="H24">
            <v>2.9</v>
          </cell>
        </row>
        <row r="27">
          <cell r="G27">
            <v>1706.2</v>
          </cell>
          <cell r="H27">
            <v>1706.2</v>
          </cell>
        </row>
        <row r="32">
          <cell r="G32">
            <v>905.5</v>
          </cell>
          <cell r="H32">
            <v>754.8</v>
          </cell>
        </row>
        <row r="52">
          <cell r="G52">
            <v>30</v>
          </cell>
          <cell r="H52">
            <v>30</v>
          </cell>
        </row>
        <row r="60">
          <cell r="G60">
            <v>0.5</v>
          </cell>
          <cell r="H60">
            <v>0.5</v>
          </cell>
        </row>
        <row r="67">
          <cell r="G67">
            <v>109.9</v>
          </cell>
          <cell r="H67">
            <v>124.9</v>
          </cell>
        </row>
        <row r="72">
          <cell r="G72">
            <v>266</v>
          </cell>
          <cell r="H72">
            <v>266</v>
          </cell>
        </row>
        <row r="75">
          <cell r="G75">
            <v>16.3</v>
          </cell>
          <cell r="H75">
            <v>16.3</v>
          </cell>
        </row>
        <row r="84">
          <cell r="G84">
            <v>2020.1</v>
          </cell>
          <cell r="H84">
            <v>2020.1</v>
          </cell>
        </row>
        <row r="91">
          <cell r="G91">
            <v>18.899999999999999</v>
          </cell>
          <cell r="H91">
            <v>18.899999999999999</v>
          </cell>
        </row>
        <row r="92">
          <cell r="G92">
            <v>4.0999999999999996</v>
          </cell>
          <cell r="H92">
            <v>4.0999999999999996</v>
          </cell>
        </row>
        <row r="95">
          <cell r="G95">
            <v>148.5</v>
          </cell>
          <cell r="H95">
            <v>297.7</v>
          </cell>
        </row>
      </sheetData>
      <sheetData sheetId="10" refreshError="1"/>
      <sheetData sheetId="1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abSelected="1" view="pageBreakPreview" zoomScaleNormal="100" zoomScaleSheetLayoutView="100" workbookViewId="0">
      <selection activeCell="A11" sqref="A11:I11"/>
    </sheetView>
  </sheetViews>
  <sheetFormatPr defaultRowHeight="19.5" x14ac:dyDescent="0.35"/>
  <cols>
    <col min="1" max="1" width="5" style="130" customWidth="1"/>
    <col min="2" max="2" width="17.7109375" style="130" customWidth="1"/>
    <col min="3" max="3" width="9.140625" style="130"/>
    <col min="4" max="4" width="10.5703125" style="130" customWidth="1"/>
    <col min="5" max="5" width="10.28515625" style="130" customWidth="1"/>
    <col min="6" max="6" width="7.7109375" style="130" customWidth="1"/>
    <col min="7" max="7" width="9.140625" style="130"/>
    <col min="8" max="8" width="12.140625" style="130" customWidth="1"/>
    <col min="9" max="9" width="11.7109375" style="130" customWidth="1"/>
    <col min="10" max="16384" width="9.140625" style="130"/>
  </cols>
  <sheetData>
    <row r="1" spans="1:9" x14ac:dyDescent="0.35">
      <c r="H1" s="441" t="s">
        <v>310</v>
      </c>
      <c r="I1" s="441"/>
    </row>
    <row r="2" spans="1:9" ht="19.5" customHeight="1" x14ac:dyDescent="0.35">
      <c r="A2" s="439" t="s">
        <v>180</v>
      </c>
      <c r="B2" s="440"/>
      <c r="C2" s="440"/>
      <c r="D2" s="440"/>
      <c r="E2" s="440"/>
      <c r="F2" s="440"/>
      <c r="G2" s="440"/>
      <c r="H2" s="440"/>
      <c r="I2" s="440"/>
    </row>
    <row r="3" spans="1:9" ht="6" customHeight="1" x14ac:dyDescent="0.35">
      <c r="A3" s="439"/>
      <c r="B3" s="440"/>
      <c r="C3" s="440"/>
      <c r="D3" s="440"/>
      <c r="E3" s="440"/>
      <c r="F3" s="440"/>
      <c r="G3" s="440"/>
      <c r="H3" s="440"/>
      <c r="I3" s="440"/>
    </row>
    <row r="4" spans="1:9" ht="18" customHeight="1" x14ac:dyDescent="0.35">
      <c r="A4" s="439" t="s">
        <v>181</v>
      </c>
      <c r="B4" s="440"/>
      <c r="C4" s="440"/>
      <c r="D4" s="440"/>
      <c r="E4" s="440"/>
      <c r="F4" s="440"/>
      <c r="G4" s="440"/>
      <c r="H4" s="440"/>
      <c r="I4" s="440"/>
    </row>
    <row r="5" spans="1:9" ht="5.25" customHeight="1" x14ac:dyDescent="0.35">
      <c r="A5" s="272"/>
      <c r="B5" s="273"/>
      <c r="C5" s="273"/>
      <c r="D5" s="273"/>
      <c r="E5" s="273"/>
      <c r="F5" s="273"/>
      <c r="G5" s="273"/>
      <c r="H5" s="273"/>
      <c r="I5" s="273"/>
    </row>
    <row r="6" spans="1:9" ht="18.75" customHeight="1" thickBot="1" x14ac:dyDescent="0.4">
      <c r="A6" s="449" t="s">
        <v>182</v>
      </c>
      <c r="B6" s="450"/>
      <c r="C6" s="450"/>
      <c r="D6" s="450"/>
      <c r="E6" s="450"/>
      <c r="F6" s="450"/>
      <c r="G6" s="450"/>
      <c r="H6" s="450"/>
      <c r="I6" s="450"/>
    </row>
    <row r="7" spans="1:9" ht="35.25" customHeight="1" x14ac:dyDescent="0.35">
      <c r="A7" s="445" t="s">
        <v>235</v>
      </c>
      <c r="B7" s="445"/>
      <c r="C7" s="445"/>
      <c r="D7" s="445"/>
      <c r="E7" s="445"/>
      <c r="F7" s="445"/>
      <c r="G7" s="445"/>
      <c r="H7" s="445"/>
      <c r="I7" s="445"/>
    </row>
    <row r="8" spans="1:9" x14ac:dyDescent="0.35">
      <c r="A8" s="272"/>
      <c r="B8" s="273"/>
      <c r="C8" s="273"/>
      <c r="D8" s="273"/>
      <c r="E8" s="273"/>
      <c r="F8" s="273"/>
      <c r="G8" s="273"/>
      <c r="H8" s="273"/>
      <c r="I8" s="273"/>
    </row>
    <row r="9" spans="1:9" ht="22.5" customHeight="1" x14ac:dyDescent="0.35">
      <c r="A9" s="439" t="s">
        <v>183</v>
      </c>
      <c r="B9" s="440"/>
      <c r="C9" s="440"/>
      <c r="D9" s="440"/>
      <c r="E9" s="440"/>
      <c r="F9" s="440"/>
      <c r="G9" s="440"/>
      <c r="H9" s="440"/>
      <c r="I9" s="440"/>
    </row>
    <row r="10" spans="1:9" ht="11.25" customHeight="1" x14ac:dyDescent="0.35">
      <c r="A10" s="439"/>
      <c r="B10" s="440"/>
      <c r="C10" s="440"/>
      <c r="D10" s="440"/>
      <c r="E10" s="440"/>
      <c r="F10" s="440"/>
      <c r="G10" s="440"/>
      <c r="H10" s="440"/>
      <c r="I10" s="440"/>
    </row>
    <row r="11" spans="1:9" ht="18" customHeight="1" x14ac:dyDescent="0.35">
      <c r="A11" s="439" t="s">
        <v>442</v>
      </c>
      <c r="B11" s="441"/>
      <c r="C11" s="441"/>
      <c r="D11" s="441"/>
      <c r="E11" s="441"/>
      <c r="F11" s="441"/>
      <c r="G11" s="441"/>
      <c r="H11" s="441"/>
      <c r="I11" s="441"/>
    </row>
    <row r="12" spans="1:9" x14ac:dyDescent="0.35">
      <c r="A12" s="451"/>
      <c r="B12" s="440"/>
      <c r="C12" s="440"/>
      <c r="D12" s="440"/>
      <c r="E12" s="440"/>
      <c r="F12" s="440"/>
      <c r="G12" s="440"/>
      <c r="H12" s="440"/>
      <c r="I12" s="440"/>
    </row>
    <row r="13" spans="1:9" x14ac:dyDescent="0.35">
      <c r="A13" s="444" t="s">
        <v>195</v>
      </c>
      <c r="B13" s="440"/>
      <c r="C13" s="440"/>
      <c r="D13" s="440"/>
      <c r="E13" s="440"/>
      <c r="F13" s="440"/>
    </row>
    <row r="14" spans="1:9" x14ac:dyDescent="0.35">
      <c r="A14" s="444" t="s">
        <v>184</v>
      </c>
      <c r="B14" s="440"/>
      <c r="C14" s="440"/>
      <c r="D14" s="440"/>
      <c r="E14" s="440"/>
      <c r="F14" s="440"/>
    </row>
    <row r="15" spans="1:9" x14ac:dyDescent="0.35">
      <c r="A15" s="444" t="s">
        <v>312</v>
      </c>
      <c r="B15" s="440"/>
      <c r="C15" s="440"/>
      <c r="D15" s="440"/>
      <c r="E15" s="440"/>
      <c r="F15" s="440"/>
    </row>
    <row r="16" spans="1:9" ht="39.75" customHeight="1" x14ac:dyDescent="0.35">
      <c r="A16" s="447" t="s">
        <v>311</v>
      </c>
      <c r="B16" s="440"/>
      <c r="C16" s="440"/>
      <c r="D16" s="440"/>
      <c r="E16" s="440"/>
      <c r="F16" s="440"/>
    </row>
    <row r="17" spans="1:9" ht="15.75" customHeight="1" x14ac:dyDescent="0.35">
      <c r="A17" s="447"/>
      <c r="B17" s="435"/>
      <c r="C17" s="435"/>
      <c r="D17" s="435"/>
      <c r="E17" s="435"/>
      <c r="F17" s="435"/>
      <c r="G17" s="435"/>
      <c r="H17" s="435"/>
      <c r="I17" s="435"/>
    </row>
    <row r="18" spans="1:9" ht="35.25" customHeight="1" x14ac:dyDescent="0.35">
      <c r="A18" s="448" t="s">
        <v>234</v>
      </c>
      <c r="B18" s="443"/>
      <c r="C18" s="443"/>
      <c r="D18" s="443"/>
      <c r="E18" s="443"/>
      <c r="F18" s="443"/>
      <c r="G18" s="443"/>
      <c r="H18" s="443"/>
      <c r="I18" s="443"/>
    </row>
    <row r="19" spans="1:9" s="278" customFormat="1" ht="79.5" customHeight="1" x14ac:dyDescent="0.35">
      <c r="A19" s="434" t="s">
        <v>313</v>
      </c>
      <c r="B19" s="434"/>
      <c r="C19" s="434"/>
      <c r="D19" s="434"/>
      <c r="E19" s="434"/>
      <c r="F19" s="434"/>
      <c r="G19" s="434"/>
      <c r="H19" s="434"/>
      <c r="I19" s="434"/>
    </row>
    <row r="20" spans="1:9" s="278" customFormat="1" ht="22.5" customHeight="1" x14ac:dyDescent="0.35">
      <c r="A20" s="437" t="s">
        <v>185</v>
      </c>
      <c r="B20" s="437"/>
      <c r="C20" s="437"/>
      <c r="D20" s="131">
        <v>6683.5000000000009</v>
      </c>
      <c r="E20" s="437" t="s">
        <v>186</v>
      </c>
      <c r="F20" s="437"/>
      <c r="G20" s="437"/>
      <c r="H20" s="131">
        <v>6982.2000000000007</v>
      </c>
      <c r="I20" s="277" t="s">
        <v>187</v>
      </c>
    </row>
    <row r="21" spans="1:9" s="278" customFormat="1" ht="20.25" customHeight="1" x14ac:dyDescent="0.35">
      <c r="A21" s="437" t="s">
        <v>188</v>
      </c>
      <c r="B21" s="437"/>
      <c r="C21" s="437"/>
      <c r="D21" s="131">
        <v>6683.5</v>
      </c>
      <c r="E21" s="437" t="s">
        <v>186</v>
      </c>
      <c r="F21" s="437"/>
      <c r="G21" s="437"/>
      <c r="H21" s="131">
        <v>7000.7000000000007</v>
      </c>
      <c r="I21" s="277" t="s">
        <v>187</v>
      </c>
    </row>
    <row r="22" spans="1:9" s="278" customFormat="1" ht="20.25" customHeight="1" x14ac:dyDescent="0.35">
      <c r="A22" s="437" t="s">
        <v>189</v>
      </c>
      <c r="B22" s="437"/>
      <c r="C22" s="437"/>
      <c r="D22" s="131">
        <v>0</v>
      </c>
      <c r="E22" s="437" t="s">
        <v>186</v>
      </c>
      <c r="F22" s="437"/>
      <c r="G22" s="437"/>
      <c r="H22" s="131">
        <v>18.5</v>
      </c>
      <c r="I22" s="277" t="s">
        <v>187</v>
      </c>
    </row>
    <row r="23" spans="1:9" ht="20.25" customHeight="1" x14ac:dyDescent="0.35">
      <c r="A23" s="437" t="s">
        <v>190</v>
      </c>
      <c r="B23" s="437"/>
      <c r="C23" s="437"/>
      <c r="D23" s="131">
        <v>0</v>
      </c>
      <c r="E23" s="437" t="s">
        <v>186</v>
      </c>
      <c r="F23" s="437"/>
      <c r="G23" s="437"/>
      <c r="H23" s="131">
        <v>18.5</v>
      </c>
      <c r="I23" s="277" t="s">
        <v>187</v>
      </c>
    </row>
    <row r="24" spans="1:9" s="278" customFormat="1" ht="6.75" customHeight="1" x14ac:dyDescent="0.35">
      <c r="A24" s="442"/>
      <c r="B24" s="443"/>
      <c r="C24" s="443"/>
      <c r="D24" s="443"/>
      <c r="E24" s="443"/>
      <c r="F24" s="443"/>
      <c r="G24" s="443"/>
      <c r="H24" s="443"/>
      <c r="I24" s="443"/>
    </row>
    <row r="25" spans="1:9" s="278" customFormat="1" ht="55.5" customHeight="1" x14ac:dyDescent="0.35">
      <c r="A25" s="434" t="s">
        <v>314</v>
      </c>
      <c r="B25" s="434"/>
      <c r="C25" s="434"/>
      <c r="D25" s="434"/>
      <c r="E25" s="434"/>
      <c r="F25" s="434"/>
      <c r="G25" s="434"/>
      <c r="H25" s="434"/>
      <c r="I25" s="434"/>
    </row>
    <row r="26" spans="1:9" s="278" customFormat="1" ht="28.5" customHeight="1" x14ac:dyDescent="0.35">
      <c r="A26" s="279"/>
      <c r="B26" s="437" t="s">
        <v>188</v>
      </c>
      <c r="C26" s="437"/>
      <c r="D26" s="437"/>
      <c r="E26" s="131">
        <v>992.41500000000019</v>
      </c>
      <c r="F26" s="437" t="s">
        <v>186</v>
      </c>
      <c r="G26" s="437"/>
      <c r="H26" s="437"/>
      <c r="I26" s="131">
        <v>1035.51</v>
      </c>
    </row>
    <row r="27" spans="1:9" s="278" customFormat="1" ht="19.5" hidden="1" customHeight="1" x14ac:dyDescent="0.35">
      <c r="A27" s="279"/>
      <c r="B27" s="437" t="s">
        <v>189</v>
      </c>
      <c r="C27" s="437"/>
      <c r="D27" s="437"/>
      <c r="E27" s="131">
        <f>'прил 5 ДОХ'!K56</f>
        <v>255.15</v>
      </c>
      <c r="F27" s="437" t="s">
        <v>186</v>
      </c>
      <c r="G27" s="437"/>
      <c r="H27" s="437"/>
      <c r="I27" s="131">
        <f>'прил 5 ДОХ'!M56</f>
        <v>255.15</v>
      </c>
    </row>
    <row r="28" spans="1:9" ht="6.75" customHeight="1" x14ac:dyDescent="0.35">
      <c r="A28" s="429"/>
      <c r="B28" s="429"/>
      <c r="C28" s="429"/>
      <c r="D28" s="429"/>
      <c r="E28" s="429"/>
      <c r="F28" s="429"/>
      <c r="G28" s="429"/>
      <c r="H28" s="429"/>
      <c r="I28" s="429"/>
    </row>
    <row r="29" spans="1:9" ht="97.5" customHeight="1" x14ac:dyDescent="0.35">
      <c r="A29" s="446" t="s">
        <v>315</v>
      </c>
      <c r="B29" s="446"/>
      <c r="C29" s="446"/>
      <c r="D29" s="446"/>
      <c r="E29" s="446"/>
      <c r="F29" s="446"/>
      <c r="G29" s="446"/>
      <c r="H29" s="446"/>
      <c r="I29" s="446"/>
    </row>
    <row r="30" spans="1:9" ht="6" customHeight="1" x14ac:dyDescent="0.35">
      <c r="A30" s="436"/>
      <c r="B30" s="435"/>
      <c r="C30" s="435"/>
      <c r="D30" s="435"/>
      <c r="E30" s="435"/>
      <c r="F30" s="435"/>
      <c r="G30" s="435"/>
      <c r="H30" s="435"/>
      <c r="I30" s="435"/>
    </row>
    <row r="31" spans="1:9" ht="112.5" customHeight="1" x14ac:dyDescent="0.35">
      <c r="A31" s="446" t="s">
        <v>428</v>
      </c>
      <c r="B31" s="446"/>
      <c r="C31" s="446"/>
      <c r="D31" s="446"/>
      <c r="E31" s="446"/>
      <c r="F31" s="446"/>
      <c r="G31" s="446"/>
      <c r="H31" s="446"/>
      <c r="I31" s="446"/>
    </row>
    <row r="32" spans="1:9" ht="6" customHeight="1" x14ac:dyDescent="0.35">
      <c r="A32" s="436"/>
      <c r="B32" s="435"/>
      <c r="C32" s="435"/>
      <c r="D32" s="435"/>
      <c r="E32" s="435"/>
      <c r="F32" s="435"/>
      <c r="G32" s="435"/>
      <c r="H32" s="435"/>
      <c r="I32" s="435"/>
    </row>
    <row r="33" spans="1:9" ht="93" customHeight="1" x14ac:dyDescent="0.35">
      <c r="A33" s="446" t="s">
        <v>429</v>
      </c>
      <c r="B33" s="446"/>
      <c r="C33" s="446"/>
      <c r="D33" s="446"/>
      <c r="E33" s="446"/>
      <c r="F33" s="446"/>
      <c r="G33" s="446"/>
      <c r="H33" s="446"/>
      <c r="I33" s="446"/>
    </row>
    <row r="34" spans="1:9" ht="6" customHeight="1" x14ac:dyDescent="0.35">
      <c r="A34" s="436"/>
      <c r="B34" s="435"/>
      <c r="C34" s="435"/>
      <c r="D34" s="435"/>
      <c r="E34" s="435"/>
      <c r="F34" s="435"/>
      <c r="G34" s="435"/>
      <c r="H34" s="435"/>
      <c r="I34" s="435"/>
    </row>
    <row r="35" spans="1:9" ht="76.5" customHeight="1" x14ac:dyDescent="0.35">
      <c r="A35" s="434" t="s">
        <v>430</v>
      </c>
      <c r="B35" s="435"/>
      <c r="C35" s="435"/>
      <c r="D35" s="435"/>
      <c r="E35" s="435"/>
      <c r="F35" s="435"/>
      <c r="G35" s="435"/>
      <c r="H35" s="435"/>
      <c r="I35" s="435"/>
    </row>
    <row r="36" spans="1:9" ht="6" customHeight="1" x14ac:dyDescent="0.35">
      <c r="A36" s="436"/>
      <c r="B36" s="435"/>
      <c r="C36" s="435"/>
      <c r="D36" s="435"/>
      <c r="E36" s="435"/>
      <c r="F36" s="435"/>
      <c r="G36" s="435"/>
      <c r="H36" s="435"/>
      <c r="I36" s="435"/>
    </row>
    <row r="37" spans="1:9" ht="97.5" customHeight="1" x14ac:dyDescent="0.35">
      <c r="A37" s="434" t="s">
        <v>431</v>
      </c>
      <c r="B37" s="435"/>
      <c r="C37" s="435"/>
      <c r="D37" s="435"/>
      <c r="E37" s="435"/>
      <c r="F37" s="435"/>
      <c r="G37" s="435"/>
      <c r="H37" s="435"/>
      <c r="I37" s="435"/>
    </row>
    <row r="38" spans="1:9" ht="6" customHeight="1" x14ac:dyDescent="0.35">
      <c r="A38" s="436"/>
      <c r="B38" s="435"/>
      <c r="C38" s="435"/>
      <c r="D38" s="435"/>
      <c r="E38" s="435"/>
      <c r="F38" s="435"/>
      <c r="G38" s="435"/>
      <c r="H38" s="435"/>
      <c r="I38" s="435"/>
    </row>
    <row r="39" spans="1:9" ht="113.25" customHeight="1" x14ac:dyDescent="0.35">
      <c r="A39" s="436" t="s">
        <v>432</v>
      </c>
      <c r="B39" s="435"/>
      <c r="C39" s="435"/>
      <c r="D39" s="435"/>
      <c r="E39" s="435"/>
      <c r="F39" s="435"/>
      <c r="G39" s="435"/>
      <c r="H39" s="435"/>
      <c r="I39" s="435"/>
    </row>
    <row r="40" spans="1:9" ht="6" customHeight="1" x14ac:dyDescent="0.35">
      <c r="A40" s="436"/>
      <c r="B40" s="435"/>
      <c r="C40" s="435"/>
      <c r="D40" s="435"/>
      <c r="E40" s="435"/>
      <c r="F40" s="435"/>
      <c r="G40" s="435"/>
      <c r="H40" s="435"/>
      <c r="I40" s="435"/>
    </row>
    <row r="41" spans="1:9" ht="113.25" customHeight="1" x14ac:dyDescent="0.35">
      <c r="A41" s="436" t="s">
        <v>433</v>
      </c>
      <c r="B41" s="435"/>
      <c r="C41" s="435"/>
      <c r="D41" s="435"/>
      <c r="E41" s="435"/>
      <c r="F41" s="435"/>
      <c r="G41" s="435"/>
      <c r="H41" s="435"/>
      <c r="I41" s="435"/>
    </row>
    <row r="42" spans="1:9" ht="6" customHeight="1" x14ac:dyDescent="0.35">
      <c r="A42" s="436"/>
      <c r="B42" s="435"/>
      <c r="C42" s="435"/>
      <c r="D42" s="435"/>
      <c r="E42" s="435"/>
      <c r="F42" s="435"/>
      <c r="G42" s="435"/>
      <c r="H42" s="435"/>
      <c r="I42" s="435"/>
    </row>
    <row r="43" spans="1:9" s="278" customFormat="1" ht="90" customHeight="1" x14ac:dyDescent="0.35">
      <c r="A43" s="434" t="s">
        <v>434</v>
      </c>
      <c r="B43" s="434"/>
      <c r="C43" s="434"/>
      <c r="D43" s="434"/>
      <c r="E43" s="434"/>
      <c r="F43" s="434"/>
      <c r="G43" s="434"/>
      <c r="H43" s="434"/>
      <c r="I43" s="434"/>
    </row>
    <row r="44" spans="1:9" s="278" customFormat="1" ht="4.5" customHeight="1" x14ac:dyDescent="0.35">
      <c r="A44" s="276"/>
      <c r="B44" s="276"/>
      <c r="C44" s="276"/>
      <c r="D44" s="276"/>
      <c r="E44" s="276"/>
      <c r="F44" s="276"/>
      <c r="G44" s="276"/>
      <c r="H44" s="276"/>
      <c r="I44" s="276"/>
    </row>
    <row r="45" spans="1:9" s="278" customFormat="1" ht="96.75" customHeight="1" x14ac:dyDescent="0.35">
      <c r="A45" s="434" t="s">
        <v>435</v>
      </c>
      <c r="B45" s="434"/>
      <c r="C45" s="434"/>
      <c r="D45" s="434"/>
      <c r="E45" s="434"/>
      <c r="F45" s="434"/>
      <c r="G45" s="434"/>
      <c r="H45" s="434"/>
      <c r="I45" s="434"/>
    </row>
    <row r="46" spans="1:9" s="278" customFormat="1" ht="4.5" customHeight="1" x14ac:dyDescent="0.35">
      <c r="A46" s="276"/>
      <c r="B46" s="276"/>
      <c r="C46" s="276"/>
      <c r="D46" s="276"/>
      <c r="E46" s="276"/>
      <c r="F46" s="276"/>
      <c r="G46" s="276"/>
      <c r="H46" s="276"/>
      <c r="I46" s="276"/>
    </row>
    <row r="47" spans="1:9" ht="150.75" customHeight="1" x14ac:dyDescent="0.35">
      <c r="A47" s="436" t="s">
        <v>436</v>
      </c>
      <c r="B47" s="435"/>
      <c r="C47" s="435"/>
      <c r="D47" s="435"/>
      <c r="E47" s="435"/>
      <c r="F47" s="435"/>
      <c r="G47" s="435"/>
      <c r="H47" s="435"/>
      <c r="I47" s="435"/>
    </row>
    <row r="48" spans="1:9" ht="97.5" hidden="1" customHeight="1" x14ac:dyDescent="0.35">
      <c r="A48" s="436" t="s">
        <v>316</v>
      </c>
      <c r="B48" s="435"/>
      <c r="C48" s="435"/>
      <c r="D48" s="435"/>
      <c r="E48" s="435"/>
      <c r="F48" s="435"/>
      <c r="G48" s="435"/>
      <c r="H48" s="435"/>
      <c r="I48" s="435"/>
    </row>
    <row r="49" spans="1:9" ht="5.25" hidden="1" customHeight="1" x14ac:dyDescent="0.35">
      <c r="A49" s="436"/>
      <c r="B49" s="435"/>
      <c r="C49" s="435"/>
      <c r="D49" s="435"/>
      <c r="E49" s="435"/>
      <c r="F49" s="435"/>
      <c r="G49" s="435"/>
      <c r="H49" s="435"/>
      <c r="I49" s="435"/>
    </row>
    <row r="50" spans="1:9" ht="150.75" hidden="1" customHeight="1" x14ac:dyDescent="0.35">
      <c r="A50" s="436" t="s">
        <v>317</v>
      </c>
      <c r="B50" s="435"/>
      <c r="C50" s="435"/>
      <c r="D50" s="435"/>
      <c r="E50" s="435"/>
      <c r="F50" s="435"/>
      <c r="G50" s="435"/>
      <c r="H50" s="435"/>
      <c r="I50" s="435"/>
    </row>
    <row r="51" spans="1:9" ht="3" customHeight="1" x14ac:dyDescent="0.35">
      <c r="A51" s="274"/>
      <c r="B51" s="275"/>
      <c r="C51" s="275"/>
      <c r="D51" s="275"/>
      <c r="E51" s="275"/>
      <c r="F51" s="275"/>
      <c r="G51" s="275"/>
      <c r="H51" s="275"/>
      <c r="I51" s="275"/>
    </row>
    <row r="52" spans="1:9" ht="150.75" customHeight="1" x14ac:dyDescent="0.35">
      <c r="A52" s="436" t="s">
        <v>437</v>
      </c>
      <c r="B52" s="435"/>
      <c r="C52" s="435"/>
      <c r="D52" s="435"/>
      <c r="E52" s="435"/>
      <c r="F52" s="435"/>
      <c r="G52" s="435"/>
      <c r="H52" s="435"/>
      <c r="I52" s="435"/>
    </row>
    <row r="53" spans="1:9" ht="97.5" hidden="1" customHeight="1" x14ac:dyDescent="0.35">
      <c r="A53" s="436" t="s">
        <v>316</v>
      </c>
      <c r="B53" s="435"/>
      <c r="C53" s="435"/>
      <c r="D53" s="435"/>
      <c r="E53" s="435"/>
      <c r="F53" s="435"/>
      <c r="G53" s="435"/>
      <c r="H53" s="435"/>
      <c r="I53" s="435"/>
    </row>
    <row r="54" spans="1:9" ht="5.25" hidden="1" customHeight="1" x14ac:dyDescent="0.35">
      <c r="A54" s="436"/>
      <c r="B54" s="435"/>
      <c r="C54" s="435"/>
      <c r="D54" s="435"/>
      <c r="E54" s="435"/>
      <c r="F54" s="435"/>
      <c r="G54" s="435"/>
      <c r="H54" s="435"/>
      <c r="I54" s="435"/>
    </row>
    <row r="55" spans="1:9" ht="150.75" hidden="1" customHeight="1" x14ac:dyDescent="0.35">
      <c r="A55" s="436" t="s">
        <v>317</v>
      </c>
      <c r="B55" s="435"/>
      <c r="C55" s="435"/>
      <c r="D55" s="435"/>
      <c r="E55" s="435"/>
      <c r="F55" s="435"/>
      <c r="G55" s="435"/>
      <c r="H55" s="435"/>
      <c r="I55" s="435"/>
    </row>
    <row r="56" spans="1:9" ht="3" customHeight="1" x14ac:dyDescent="0.35">
      <c r="A56" s="274"/>
      <c r="B56" s="275"/>
      <c r="C56" s="275"/>
      <c r="D56" s="275"/>
      <c r="E56" s="275"/>
      <c r="F56" s="275"/>
      <c r="G56" s="275"/>
      <c r="H56" s="275"/>
      <c r="I56" s="275"/>
    </row>
    <row r="57" spans="1:9" ht="60" customHeight="1" x14ac:dyDescent="0.35">
      <c r="A57" s="436" t="s">
        <v>438</v>
      </c>
      <c r="B57" s="435"/>
      <c r="C57" s="435"/>
      <c r="D57" s="435"/>
      <c r="E57" s="435"/>
      <c r="F57" s="435"/>
      <c r="G57" s="435"/>
      <c r="H57" s="435"/>
      <c r="I57" s="435"/>
    </row>
    <row r="58" spans="1:9" ht="6" customHeight="1" x14ac:dyDescent="0.35">
      <c r="A58" s="436"/>
      <c r="B58" s="435"/>
      <c r="C58" s="435"/>
      <c r="D58" s="435"/>
      <c r="E58" s="435"/>
      <c r="F58" s="435"/>
      <c r="G58" s="435"/>
      <c r="H58" s="435"/>
      <c r="I58" s="435"/>
    </row>
    <row r="59" spans="1:9" ht="35.25" customHeight="1" x14ac:dyDescent="0.35">
      <c r="A59" s="436" t="s">
        <v>439</v>
      </c>
      <c r="B59" s="435"/>
      <c r="C59" s="435"/>
      <c r="D59" s="435"/>
      <c r="E59" s="435"/>
      <c r="F59" s="435"/>
      <c r="G59" s="435"/>
      <c r="H59" s="435"/>
      <c r="I59" s="435"/>
    </row>
    <row r="60" spans="1:9" ht="12.75" customHeight="1" x14ac:dyDescent="0.35">
      <c r="A60" s="434"/>
      <c r="B60" s="435"/>
      <c r="C60" s="435"/>
      <c r="D60" s="435"/>
      <c r="E60" s="435"/>
      <c r="F60" s="435"/>
      <c r="G60" s="435"/>
      <c r="H60" s="435"/>
      <c r="I60" s="435"/>
    </row>
    <row r="61" spans="1:9" ht="36.75" customHeight="1" x14ac:dyDescent="0.35">
      <c r="A61" s="437" t="s">
        <v>205</v>
      </c>
      <c r="B61" s="437"/>
      <c r="C61" s="437"/>
      <c r="D61" s="437"/>
      <c r="E61" s="275"/>
      <c r="F61" s="438" t="s">
        <v>261</v>
      </c>
      <c r="G61" s="438"/>
      <c r="H61" s="438"/>
      <c r="I61" s="438"/>
    </row>
    <row r="62" spans="1:9" ht="25.5" customHeight="1" x14ac:dyDescent="0.35">
      <c r="A62" s="430" t="s">
        <v>206</v>
      </c>
      <c r="B62" s="431"/>
      <c r="C62" s="431"/>
      <c r="D62" s="431"/>
      <c r="E62" s="275"/>
      <c r="F62" s="432" t="s">
        <v>260</v>
      </c>
      <c r="G62" s="433"/>
      <c r="H62" s="433"/>
      <c r="I62" s="433"/>
    </row>
  </sheetData>
  <mergeCells count="64">
    <mergeCell ref="A55:I55"/>
    <mergeCell ref="A38:I38"/>
    <mergeCell ref="A41:I41"/>
    <mergeCell ref="A42:I42"/>
    <mergeCell ref="A45:I45"/>
    <mergeCell ref="A52:I52"/>
    <mergeCell ref="A49:I49"/>
    <mergeCell ref="A47:I47"/>
    <mergeCell ref="A43:I43"/>
    <mergeCell ref="H1:I1"/>
    <mergeCell ref="A31:I31"/>
    <mergeCell ref="A32:I32"/>
    <mergeCell ref="A37:I37"/>
    <mergeCell ref="A2:I2"/>
    <mergeCell ref="A3:I3"/>
    <mergeCell ref="A4:I4"/>
    <mergeCell ref="A6:I6"/>
    <mergeCell ref="A30:I30"/>
    <mergeCell ref="A35:I35"/>
    <mergeCell ref="A33:I33"/>
    <mergeCell ref="A34:I34"/>
    <mergeCell ref="A12:I12"/>
    <mergeCell ref="A13:F13"/>
    <mergeCell ref="A14:F14"/>
    <mergeCell ref="A7:I7"/>
    <mergeCell ref="A29:I29"/>
    <mergeCell ref="A16:F16"/>
    <mergeCell ref="A17:I17"/>
    <mergeCell ref="A18:I18"/>
    <mergeCell ref="A19:I19"/>
    <mergeCell ref="A21:C21"/>
    <mergeCell ref="E21:G21"/>
    <mergeCell ref="A22:C22"/>
    <mergeCell ref="E22:G22"/>
    <mergeCell ref="A23:C23"/>
    <mergeCell ref="E23:G23"/>
    <mergeCell ref="A20:C20"/>
    <mergeCell ref="B27:D27"/>
    <mergeCell ref="F27:H27"/>
    <mergeCell ref="B26:D26"/>
    <mergeCell ref="F26:H26"/>
    <mergeCell ref="E20:G20"/>
    <mergeCell ref="A9:I9"/>
    <mergeCell ref="A10:I10"/>
    <mergeCell ref="A11:I11"/>
    <mergeCell ref="A24:I24"/>
    <mergeCell ref="A25:I25"/>
    <mergeCell ref="A15:F15"/>
    <mergeCell ref="A28:I28"/>
    <mergeCell ref="A62:D62"/>
    <mergeCell ref="F62:I62"/>
    <mergeCell ref="A60:I60"/>
    <mergeCell ref="A50:I50"/>
    <mergeCell ref="A57:I57"/>
    <mergeCell ref="A58:I58"/>
    <mergeCell ref="A59:I59"/>
    <mergeCell ref="A61:D61"/>
    <mergeCell ref="F61:I61"/>
    <mergeCell ref="A39:I39"/>
    <mergeCell ref="A40:I40"/>
    <mergeCell ref="A48:I48"/>
    <mergeCell ref="A36:I36"/>
    <mergeCell ref="A53:I53"/>
    <mergeCell ref="A54:I54"/>
  </mergeCells>
  <phoneticPr fontId="7" type="noConversion"/>
  <pageMargins left="0.75" right="0.16" top="0.38" bottom="0.31" header="0.14000000000000001" footer="0.19"/>
  <pageSetup paperSize="9" scale="9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84"/>
  <sheetViews>
    <sheetView view="pageBreakPreview" zoomScaleNormal="100" zoomScaleSheetLayoutView="100" workbookViewId="0">
      <selection activeCell="B6" sqref="B6"/>
    </sheetView>
  </sheetViews>
  <sheetFormatPr defaultRowHeight="12.75" x14ac:dyDescent="0.2"/>
  <cols>
    <col min="1" max="1" width="5.42578125" style="282" customWidth="1"/>
    <col min="2" max="2" width="41.7109375" style="282" customWidth="1"/>
    <col min="3" max="3" width="6.5703125" style="282" customWidth="1"/>
    <col min="4" max="4" width="7.42578125" style="282" customWidth="1"/>
    <col min="5" max="5" width="10.140625" style="15" customWidth="1"/>
    <col min="6" max="6" width="6.5703125" style="16" customWidth="1"/>
    <col min="7" max="8" width="11" style="282" customWidth="1"/>
    <col min="9" max="256" width="9.140625" style="282"/>
    <col min="257" max="257" width="5.42578125" style="282" customWidth="1"/>
    <col min="258" max="258" width="41.7109375" style="282" customWidth="1"/>
    <col min="259" max="259" width="6.5703125" style="282" customWidth="1"/>
    <col min="260" max="260" width="7.42578125" style="282" customWidth="1"/>
    <col min="261" max="261" width="10.140625" style="282" customWidth="1"/>
    <col min="262" max="262" width="6.5703125" style="282" customWidth="1"/>
    <col min="263" max="264" width="11" style="282" customWidth="1"/>
    <col min="265" max="512" width="9.140625" style="282"/>
    <col min="513" max="513" width="5.42578125" style="282" customWidth="1"/>
    <col min="514" max="514" width="41.7109375" style="282" customWidth="1"/>
    <col min="515" max="515" width="6.5703125" style="282" customWidth="1"/>
    <col min="516" max="516" width="7.42578125" style="282" customWidth="1"/>
    <col min="517" max="517" width="10.140625" style="282" customWidth="1"/>
    <col min="518" max="518" width="6.5703125" style="282" customWidth="1"/>
    <col min="519" max="520" width="11" style="282" customWidth="1"/>
    <col min="521" max="768" width="9.140625" style="282"/>
    <col min="769" max="769" width="5.42578125" style="282" customWidth="1"/>
    <col min="770" max="770" width="41.7109375" style="282" customWidth="1"/>
    <col min="771" max="771" width="6.5703125" style="282" customWidth="1"/>
    <col min="772" max="772" width="7.42578125" style="282" customWidth="1"/>
    <col min="773" max="773" width="10.140625" style="282" customWidth="1"/>
    <col min="774" max="774" width="6.5703125" style="282" customWidth="1"/>
    <col min="775" max="776" width="11" style="282" customWidth="1"/>
    <col min="777" max="1024" width="9.140625" style="282"/>
    <col min="1025" max="1025" width="5.42578125" style="282" customWidth="1"/>
    <col min="1026" max="1026" width="41.7109375" style="282" customWidth="1"/>
    <col min="1027" max="1027" width="6.5703125" style="282" customWidth="1"/>
    <col min="1028" max="1028" width="7.42578125" style="282" customWidth="1"/>
    <col min="1029" max="1029" width="10.140625" style="282" customWidth="1"/>
    <col min="1030" max="1030" width="6.5703125" style="282" customWidth="1"/>
    <col min="1031" max="1032" width="11" style="282" customWidth="1"/>
    <col min="1033" max="1280" width="9.140625" style="282"/>
    <col min="1281" max="1281" width="5.42578125" style="282" customWidth="1"/>
    <col min="1282" max="1282" width="41.7109375" style="282" customWidth="1"/>
    <col min="1283" max="1283" width="6.5703125" style="282" customWidth="1"/>
    <col min="1284" max="1284" width="7.42578125" style="282" customWidth="1"/>
    <col min="1285" max="1285" width="10.140625" style="282" customWidth="1"/>
    <col min="1286" max="1286" width="6.5703125" style="282" customWidth="1"/>
    <col min="1287" max="1288" width="11" style="282" customWidth="1"/>
    <col min="1289" max="1536" width="9.140625" style="282"/>
    <col min="1537" max="1537" width="5.42578125" style="282" customWidth="1"/>
    <col min="1538" max="1538" width="41.7109375" style="282" customWidth="1"/>
    <col min="1539" max="1539" width="6.5703125" style="282" customWidth="1"/>
    <col min="1540" max="1540" width="7.42578125" style="282" customWidth="1"/>
    <col min="1541" max="1541" width="10.140625" style="282" customWidth="1"/>
    <col min="1542" max="1542" width="6.5703125" style="282" customWidth="1"/>
    <col min="1543" max="1544" width="11" style="282" customWidth="1"/>
    <col min="1545" max="1792" width="9.140625" style="282"/>
    <col min="1793" max="1793" width="5.42578125" style="282" customWidth="1"/>
    <col min="1794" max="1794" width="41.7109375" style="282" customWidth="1"/>
    <col min="1795" max="1795" width="6.5703125" style="282" customWidth="1"/>
    <col min="1796" max="1796" width="7.42578125" style="282" customWidth="1"/>
    <col min="1797" max="1797" width="10.140625" style="282" customWidth="1"/>
    <col min="1798" max="1798" width="6.5703125" style="282" customWidth="1"/>
    <col min="1799" max="1800" width="11" style="282" customWidth="1"/>
    <col min="1801" max="2048" width="9.140625" style="282"/>
    <col min="2049" max="2049" width="5.42578125" style="282" customWidth="1"/>
    <col min="2050" max="2050" width="41.7109375" style="282" customWidth="1"/>
    <col min="2051" max="2051" width="6.5703125" style="282" customWidth="1"/>
    <col min="2052" max="2052" width="7.42578125" style="282" customWidth="1"/>
    <col min="2053" max="2053" width="10.140625" style="282" customWidth="1"/>
    <col min="2054" max="2054" width="6.5703125" style="282" customWidth="1"/>
    <col min="2055" max="2056" width="11" style="282" customWidth="1"/>
    <col min="2057" max="2304" width="9.140625" style="282"/>
    <col min="2305" max="2305" width="5.42578125" style="282" customWidth="1"/>
    <col min="2306" max="2306" width="41.7109375" style="282" customWidth="1"/>
    <col min="2307" max="2307" width="6.5703125" style="282" customWidth="1"/>
    <col min="2308" max="2308" width="7.42578125" style="282" customWidth="1"/>
    <col min="2309" max="2309" width="10.140625" style="282" customWidth="1"/>
    <col min="2310" max="2310" width="6.5703125" style="282" customWidth="1"/>
    <col min="2311" max="2312" width="11" style="282" customWidth="1"/>
    <col min="2313" max="2560" width="9.140625" style="282"/>
    <col min="2561" max="2561" width="5.42578125" style="282" customWidth="1"/>
    <col min="2562" max="2562" width="41.7109375" style="282" customWidth="1"/>
    <col min="2563" max="2563" width="6.5703125" style="282" customWidth="1"/>
    <col min="2564" max="2564" width="7.42578125" style="282" customWidth="1"/>
    <col min="2565" max="2565" width="10.140625" style="282" customWidth="1"/>
    <col min="2566" max="2566" width="6.5703125" style="282" customWidth="1"/>
    <col min="2567" max="2568" width="11" style="282" customWidth="1"/>
    <col min="2569" max="2816" width="9.140625" style="282"/>
    <col min="2817" max="2817" width="5.42578125" style="282" customWidth="1"/>
    <col min="2818" max="2818" width="41.7109375" style="282" customWidth="1"/>
    <col min="2819" max="2819" width="6.5703125" style="282" customWidth="1"/>
    <col min="2820" max="2820" width="7.42578125" style="282" customWidth="1"/>
    <col min="2821" max="2821" width="10.140625" style="282" customWidth="1"/>
    <col min="2822" max="2822" width="6.5703125" style="282" customWidth="1"/>
    <col min="2823" max="2824" width="11" style="282" customWidth="1"/>
    <col min="2825" max="3072" width="9.140625" style="282"/>
    <col min="3073" max="3073" width="5.42578125" style="282" customWidth="1"/>
    <col min="3074" max="3074" width="41.7109375" style="282" customWidth="1"/>
    <col min="3075" max="3075" width="6.5703125" style="282" customWidth="1"/>
    <col min="3076" max="3076" width="7.42578125" style="282" customWidth="1"/>
    <col min="3077" max="3077" width="10.140625" style="282" customWidth="1"/>
    <col min="3078" max="3078" width="6.5703125" style="282" customWidth="1"/>
    <col min="3079" max="3080" width="11" style="282" customWidth="1"/>
    <col min="3081" max="3328" width="9.140625" style="282"/>
    <col min="3329" max="3329" width="5.42578125" style="282" customWidth="1"/>
    <col min="3330" max="3330" width="41.7109375" style="282" customWidth="1"/>
    <col min="3331" max="3331" width="6.5703125" style="282" customWidth="1"/>
    <col min="3332" max="3332" width="7.42578125" style="282" customWidth="1"/>
    <col min="3333" max="3333" width="10.140625" style="282" customWidth="1"/>
    <col min="3334" max="3334" width="6.5703125" style="282" customWidth="1"/>
    <col min="3335" max="3336" width="11" style="282" customWidth="1"/>
    <col min="3337" max="3584" width="9.140625" style="282"/>
    <col min="3585" max="3585" width="5.42578125" style="282" customWidth="1"/>
    <col min="3586" max="3586" width="41.7109375" style="282" customWidth="1"/>
    <col min="3587" max="3587" width="6.5703125" style="282" customWidth="1"/>
    <col min="3588" max="3588" width="7.42578125" style="282" customWidth="1"/>
    <col min="3589" max="3589" width="10.140625" style="282" customWidth="1"/>
    <col min="3590" max="3590" width="6.5703125" style="282" customWidth="1"/>
    <col min="3591" max="3592" width="11" style="282" customWidth="1"/>
    <col min="3593" max="3840" width="9.140625" style="282"/>
    <col min="3841" max="3841" width="5.42578125" style="282" customWidth="1"/>
    <col min="3842" max="3842" width="41.7109375" style="282" customWidth="1"/>
    <col min="3843" max="3843" width="6.5703125" style="282" customWidth="1"/>
    <col min="3844" max="3844" width="7.42578125" style="282" customWidth="1"/>
    <col min="3845" max="3845" width="10.140625" style="282" customWidth="1"/>
    <col min="3846" max="3846" width="6.5703125" style="282" customWidth="1"/>
    <col min="3847" max="3848" width="11" style="282" customWidth="1"/>
    <col min="3849" max="4096" width="9.140625" style="282"/>
    <col min="4097" max="4097" width="5.42578125" style="282" customWidth="1"/>
    <col min="4098" max="4098" width="41.7109375" style="282" customWidth="1"/>
    <col min="4099" max="4099" width="6.5703125" style="282" customWidth="1"/>
    <col min="4100" max="4100" width="7.42578125" style="282" customWidth="1"/>
    <col min="4101" max="4101" width="10.140625" style="282" customWidth="1"/>
    <col min="4102" max="4102" width="6.5703125" style="282" customWidth="1"/>
    <col min="4103" max="4104" width="11" style="282" customWidth="1"/>
    <col min="4105" max="4352" width="9.140625" style="282"/>
    <col min="4353" max="4353" width="5.42578125" style="282" customWidth="1"/>
    <col min="4354" max="4354" width="41.7109375" style="282" customWidth="1"/>
    <col min="4355" max="4355" width="6.5703125" style="282" customWidth="1"/>
    <col min="4356" max="4356" width="7.42578125" style="282" customWidth="1"/>
    <col min="4357" max="4357" width="10.140625" style="282" customWidth="1"/>
    <col min="4358" max="4358" width="6.5703125" style="282" customWidth="1"/>
    <col min="4359" max="4360" width="11" style="282" customWidth="1"/>
    <col min="4361" max="4608" width="9.140625" style="282"/>
    <col min="4609" max="4609" width="5.42578125" style="282" customWidth="1"/>
    <col min="4610" max="4610" width="41.7109375" style="282" customWidth="1"/>
    <col min="4611" max="4611" width="6.5703125" style="282" customWidth="1"/>
    <col min="4612" max="4612" width="7.42578125" style="282" customWidth="1"/>
    <col min="4613" max="4613" width="10.140625" style="282" customWidth="1"/>
    <col min="4614" max="4614" width="6.5703125" style="282" customWidth="1"/>
    <col min="4615" max="4616" width="11" style="282" customWidth="1"/>
    <col min="4617" max="4864" width="9.140625" style="282"/>
    <col min="4865" max="4865" width="5.42578125" style="282" customWidth="1"/>
    <col min="4866" max="4866" width="41.7109375" style="282" customWidth="1"/>
    <col min="4867" max="4867" width="6.5703125" style="282" customWidth="1"/>
    <col min="4868" max="4868" width="7.42578125" style="282" customWidth="1"/>
    <col min="4869" max="4869" width="10.140625" style="282" customWidth="1"/>
    <col min="4870" max="4870" width="6.5703125" style="282" customWidth="1"/>
    <col min="4871" max="4872" width="11" style="282" customWidth="1"/>
    <col min="4873" max="5120" width="9.140625" style="282"/>
    <col min="5121" max="5121" width="5.42578125" style="282" customWidth="1"/>
    <col min="5122" max="5122" width="41.7109375" style="282" customWidth="1"/>
    <col min="5123" max="5123" width="6.5703125" style="282" customWidth="1"/>
    <col min="5124" max="5124" width="7.42578125" style="282" customWidth="1"/>
    <col min="5125" max="5125" width="10.140625" style="282" customWidth="1"/>
    <col min="5126" max="5126" width="6.5703125" style="282" customWidth="1"/>
    <col min="5127" max="5128" width="11" style="282" customWidth="1"/>
    <col min="5129" max="5376" width="9.140625" style="282"/>
    <col min="5377" max="5377" width="5.42578125" style="282" customWidth="1"/>
    <col min="5378" max="5378" width="41.7109375" style="282" customWidth="1"/>
    <col min="5379" max="5379" width="6.5703125" style="282" customWidth="1"/>
    <col min="5380" max="5380" width="7.42578125" style="282" customWidth="1"/>
    <col min="5381" max="5381" width="10.140625" style="282" customWidth="1"/>
    <col min="5382" max="5382" width="6.5703125" style="282" customWidth="1"/>
    <col min="5383" max="5384" width="11" style="282" customWidth="1"/>
    <col min="5385" max="5632" width="9.140625" style="282"/>
    <col min="5633" max="5633" width="5.42578125" style="282" customWidth="1"/>
    <col min="5634" max="5634" width="41.7109375" style="282" customWidth="1"/>
    <col min="5635" max="5635" width="6.5703125" style="282" customWidth="1"/>
    <col min="5636" max="5636" width="7.42578125" style="282" customWidth="1"/>
    <col min="5637" max="5637" width="10.140625" style="282" customWidth="1"/>
    <col min="5638" max="5638" width="6.5703125" style="282" customWidth="1"/>
    <col min="5639" max="5640" width="11" style="282" customWidth="1"/>
    <col min="5641" max="5888" width="9.140625" style="282"/>
    <col min="5889" max="5889" width="5.42578125" style="282" customWidth="1"/>
    <col min="5890" max="5890" width="41.7109375" style="282" customWidth="1"/>
    <col min="5891" max="5891" width="6.5703125" style="282" customWidth="1"/>
    <col min="5892" max="5892" width="7.42578125" style="282" customWidth="1"/>
    <col min="5893" max="5893" width="10.140625" style="282" customWidth="1"/>
    <col min="5894" max="5894" width="6.5703125" style="282" customWidth="1"/>
    <col min="5895" max="5896" width="11" style="282" customWidth="1"/>
    <col min="5897" max="6144" width="9.140625" style="282"/>
    <col min="6145" max="6145" width="5.42578125" style="282" customWidth="1"/>
    <col min="6146" max="6146" width="41.7109375" style="282" customWidth="1"/>
    <col min="6147" max="6147" width="6.5703125" style="282" customWidth="1"/>
    <col min="6148" max="6148" width="7.42578125" style="282" customWidth="1"/>
    <col min="6149" max="6149" width="10.140625" style="282" customWidth="1"/>
    <col min="6150" max="6150" width="6.5703125" style="282" customWidth="1"/>
    <col min="6151" max="6152" width="11" style="282" customWidth="1"/>
    <col min="6153" max="6400" width="9.140625" style="282"/>
    <col min="6401" max="6401" width="5.42578125" style="282" customWidth="1"/>
    <col min="6402" max="6402" width="41.7109375" style="282" customWidth="1"/>
    <col min="6403" max="6403" width="6.5703125" style="282" customWidth="1"/>
    <col min="6404" max="6404" width="7.42578125" style="282" customWidth="1"/>
    <col min="6405" max="6405" width="10.140625" style="282" customWidth="1"/>
    <col min="6406" max="6406" width="6.5703125" style="282" customWidth="1"/>
    <col min="6407" max="6408" width="11" style="282" customWidth="1"/>
    <col min="6409" max="6656" width="9.140625" style="282"/>
    <col min="6657" max="6657" width="5.42578125" style="282" customWidth="1"/>
    <col min="6658" max="6658" width="41.7109375" style="282" customWidth="1"/>
    <col min="6659" max="6659" width="6.5703125" style="282" customWidth="1"/>
    <col min="6660" max="6660" width="7.42578125" style="282" customWidth="1"/>
    <col min="6661" max="6661" width="10.140625" style="282" customWidth="1"/>
    <col min="6662" max="6662" width="6.5703125" style="282" customWidth="1"/>
    <col min="6663" max="6664" width="11" style="282" customWidth="1"/>
    <col min="6665" max="6912" width="9.140625" style="282"/>
    <col min="6913" max="6913" width="5.42578125" style="282" customWidth="1"/>
    <col min="6914" max="6914" width="41.7109375" style="282" customWidth="1"/>
    <col min="6915" max="6915" width="6.5703125" style="282" customWidth="1"/>
    <col min="6916" max="6916" width="7.42578125" style="282" customWidth="1"/>
    <col min="6917" max="6917" width="10.140625" style="282" customWidth="1"/>
    <col min="6918" max="6918" width="6.5703125" style="282" customWidth="1"/>
    <col min="6919" max="6920" width="11" style="282" customWidth="1"/>
    <col min="6921" max="7168" width="9.140625" style="282"/>
    <col min="7169" max="7169" width="5.42578125" style="282" customWidth="1"/>
    <col min="7170" max="7170" width="41.7109375" style="282" customWidth="1"/>
    <col min="7171" max="7171" width="6.5703125" style="282" customWidth="1"/>
    <col min="7172" max="7172" width="7.42578125" style="282" customWidth="1"/>
    <col min="7173" max="7173" width="10.140625" style="282" customWidth="1"/>
    <col min="7174" max="7174" width="6.5703125" style="282" customWidth="1"/>
    <col min="7175" max="7176" width="11" style="282" customWidth="1"/>
    <col min="7177" max="7424" width="9.140625" style="282"/>
    <col min="7425" max="7425" width="5.42578125" style="282" customWidth="1"/>
    <col min="7426" max="7426" width="41.7109375" style="282" customWidth="1"/>
    <col min="7427" max="7427" width="6.5703125" style="282" customWidth="1"/>
    <col min="7428" max="7428" width="7.42578125" style="282" customWidth="1"/>
    <col min="7429" max="7429" width="10.140625" style="282" customWidth="1"/>
    <col min="7430" max="7430" width="6.5703125" style="282" customWidth="1"/>
    <col min="7431" max="7432" width="11" style="282" customWidth="1"/>
    <col min="7433" max="7680" width="9.140625" style="282"/>
    <col min="7681" max="7681" width="5.42578125" style="282" customWidth="1"/>
    <col min="7682" max="7682" width="41.7109375" style="282" customWidth="1"/>
    <col min="7683" max="7683" width="6.5703125" style="282" customWidth="1"/>
    <col min="7684" max="7684" width="7.42578125" style="282" customWidth="1"/>
    <col min="7685" max="7685" width="10.140625" style="282" customWidth="1"/>
    <col min="7686" max="7686" width="6.5703125" style="282" customWidth="1"/>
    <col min="7687" max="7688" width="11" style="282" customWidth="1"/>
    <col min="7689" max="7936" width="9.140625" style="282"/>
    <col min="7937" max="7937" width="5.42578125" style="282" customWidth="1"/>
    <col min="7938" max="7938" width="41.7109375" style="282" customWidth="1"/>
    <col min="7939" max="7939" width="6.5703125" style="282" customWidth="1"/>
    <col min="7940" max="7940" width="7.42578125" style="282" customWidth="1"/>
    <col min="7941" max="7941" width="10.140625" style="282" customWidth="1"/>
    <col min="7942" max="7942" width="6.5703125" style="282" customWidth="1"/>
    <col min="7943" max="7944" width="11" style="282" customWidth="1"/>
    <col min="7945" max="8192" width="9.140625" style="282"/>
    <col min="8193" max="8193" width="5.42578125" style="282" customWidth="1"/>
    <col min="8194" max="8194" width="41.7109375" style="282" customWidth="1"/>
    <col min="8195" max="8195" width="6.5703125" style="282" customWidth="1"/>
    <col min="8196" max="8196" width="7.42578125" style="282" customWidth="1"/>
    <col min="8197" max="8197" width="10.140625" style="282" customWidth="1"/>
    <col min="8198" max="8198" width="6.5703125" style="282" customWidth="1"/>
    <col min="8199" max="8200" width="11" style="282" customWidth="1"/>
    <col min="8201" max="8448" width="9.140625" style="282"/>
    <col min="8449" max="8449" width="5.42578125" style="282" customWidth="1"/>
    <col min="8450" max="8450" width="41.7109375" style="282" customWidth="1"/>
    <col min="8451" max="8451" width="6.5703125" style="282" customWidth="1"/>
    <col min="8452" max="8452" width="7.42578125" style="282" customWidth="1"/>
    <col min="8453" max="8453" width="10.140625" style="282" customWidth="1"/>
    <col min="8454" max="8454" width="6.5703125" style="282" customWidth="1"/>
    <col min="8455" max="8456" width="11" style="282" customWidth="1"/>
    <col min="8457" max="8704" width="9.140625" style="282"/>
    <col min="8705" max="8705" width="5.42578125" style="282" customWidth="1"/>
    <col min="8706" max="8706" width="41.7109375" style="282" customWidth="1"/>
    <col min="8707" max="8707" width="6.5703125" style="282" customWidth="1"/>
    <col min="8708" max="8708" width="7.42578125" style="282" customWidth="1"/>
    <col min="8709" max="8709" width="10.140625" style="282" customWidth="1"/>
    <col min="8710" max="8710" width="6.5703125" style="282" customWidth="1"/>
    <col min="8711" max="8712" width="11" style="282" customWidth="1"/>
    <col min="8713" max="8960" width="9.140625" style="282"/>
    <col min="8961" max="8961" width="5.42578125" style="282" customWidth="1"/>
    <col min="8962" max="8962" width="41.7109375" style="282" customWidth="1"/>
    <col min="8963" max="8963" width="6.5703125" style="282" customWidth="1"/>
    <col min="8964" max="8964" width="7.42578125" style="282" customWidth="1"/>
    <col min="8965" max="8965" width="10.140625" style="282" customWidth="1"/>
    <col min="8966" max="8966" width="6.5703125" style="282" customWidth="1"/>
    <col min="8967" max="8968" width="11" style="282" customWidth="1"/>
    <col min="8969" max="9216" width="9.140625" style="282"/>
    <col min="9217" max="9217" width="5.42578125" style="282" customWidth="1"/>
    <col min="9218" max="9218" width="41.7109375" style="282" customWidth="1"/>
    <col min="9219" max="9219" width="6.5703125" style="282" customWidth="1"/>
    <col min="9220" max="9220" width="7.42578125" style="282" customWidth="1"/>
    <col min="9221" max="9221" width="10.140625" style="282" customWidth="1"/>
    <col min="9222" max="9222" width="6.5703125" style="282" customWidth="1"/>
    <col min="9223" max="9224" width="11" style="282" customWidth="1"/>
    <col min="9225" max="9472" width="9.140625" style="282"/>
    <col min="9473" max="9473" width="5.42578125" style="282" customWidth="1"/>
    <col min="9474" max="9474" width="41.7109375" style="282" customWidth="1"/>
    <col min="9475" max="9475" width="6.5703125" style="282" customWidth="1"/>
    <col min="9476" max="9476" width="7.42578125" style="282" customWidth="1"/>
    <col min="9477" max="9477" width="10.140625" style="282" customWidth="1"/>
    <col min="9478" max="9478" width="6.5703125" style="282" customWidth="1"/>
    <col min="9479" max="9480" width="11" style="282" customWidth="1"/>
    <col min="9481" max="9728" width="9.140625" style="282"/>
    <col min="9729" max="9729" width="5.42578125" style="282" customWidth="1"/>
    <col min="9730" max="9730" width="41.7109375" style="282" customWidth="1"/>
    <col min="9731" max="9731" width="6.5703125" style="282" customWidth="1"/>
    <col min="9732" max="9732" width="7.42578125" style="282" customWidth="1"/>
    <col min="9733" max="9733" width="10.140625" style="282" customWidth="1"/>
    <col min="9734" max="9734" width="6.5703125" style="282" customWidth="1"/>
    <col min="9735" max="9736" width="11" style="282" customWidth="1"/>
    <col min="9737" max="9984" width="9.140625" style="282"/>
    <col min="9985" max="9985" width="5.42578125" style="282" customWidth="1"/>
    <col min="9986" max="9986" width="41.7109375" style="282" customWidth="1"/>
    <col min="9987" max="9987" width="6.5703125" style="282" customWidth="1"/>
    <col min="9988" max="9988" width="7.42578125" style="282" customWidth="1"/>
    <col min="9989" max="9989" width="10.140625" style="282" customWidth="1"/>
    <col min="9990" max="9990" width="6.5703125" style="282" customWidth="1"/>
    <col min="9991" max="9992" width="11" style="282" customWidth="1"/>
    <col min="9993" max="10240" width="9.140625" style="282"/>
    <col min="10241" max="10241" width="5.42578125" style="282" customWidth="1"/>
    <col min="10242" max="10242" width="41.7109375" style="282" customWidth="1"/>
    <col min="10243" max="10243" width="6.5703125" style="282" customWidth="1"/>
    <col min="10244" max="10244" width="7.42578125" style="282" customWidth="1"/>
    <col min="10245" max="10245" width="10.140625" style="282" customWidth="1"/>
    <col min="10246" max="10246" width="6.5703125" style="282" customWidth="1"/>
    <col min="10247" max="10248" width="11" style="282" customWidth="1"/>
    <col min="10249" max="10496" width="9.140625" style="282"/>
    <col min="10497" max="10497" width="5.42578125" style="282" customWidth="1"/>
    <col min="10498" max="10498" width="41.7109375" style="282" customWidth="1"/>
    <col min="10499" max="10499" width="6.5703125" style="282" customWidth="1"/>
    <col min="10500" max="10500" width="7.42578125" style="282" customWidth="1"/>
    <col min="10501" max="10501" width="10.140625" style="282" customWidth="1"/>
    <col min="10502" max="10502" width="6.5703125" style="282" customWidth="1"/>
    <col min="10503" max="10504" width="11" style="282" customWidth="1"/>
    <col min="10505" max="10752" width="9.140625" style="282"/>
    <col min="10753" max="10753" width="5.42578125" style="282" customWidth="1"/>
    <col min="10754" max="10754" width="41.7109375" style="282" customWidth="1"/>
    <col min="10755" max="10755" width="6.5703125" style="282" customWidth="1"/>
    <col min="10756" max="10756" width="7.42578125" style="282" customWidth="1"/>
    <col min="10757" max="10757" width="10.140625" style="282" customWidth="1"/>
    <col min="10758" max="10758" width="6.5703125" style="282" customWidth="1"/>
    <col min="10759" max="10760" width="11" style="282" customWidth="1"/>
    <col min="10761" max="11008" width="9.140625" style="282"/>
    <col min="11009" max="11009" width="5.42578125" style="282" customWidth="1"/>
    <col min="11010" max="11010" width="41.7109375" style="282" customWidth="1"/>
    <col min="11011" max="11011" width="6.5703125" style="282" customWidth="1"/>
    <col min="11012" max="11012" width="7.42578125" style="282" customWidth="1"/>
    <col min="11013" max="11013" width="10.140625" style="282" customWidth="1"/>
    <col min="11014" max="11014" width="6.5703125" style="282" customWidth="1"/>
    <col min="11015" max="11016" width="11" style="282" customWidth="1"/>
    <col min="11017" max="11264" width="9.140625" style="282"/>
    <col min="11265" max="11265" width="5.42578125" style="282" customWidth="1"/>
    <col min="11266" max="11266" width="41.7109375" style="282" customWidth="1"/>
    <col min="11267" max="11267" width="6.5703125" style="282" customWidth="1"/>
    <col min="11268" max="11268" width="7.42578125" style="282" customWidth="1"/>
    <col min="11269" max="11269" width="10.140625" style="282" customWidth="1"/>
    <col min="11270" max="11270" width="6.5703125" style="282" customWidth="1"/>
    <col min="11271" max="11272" width="11" style="282" customWidth="1"/>
    <col min="11273" max="11520" width="9.140625" style="282"/>
    <col min="11521" max="11521" width="5.42578125" style="282" customWidth="1"/>
    <col min="11522" max="11522" width="41.7109375" style="282" customWidth="1"/>
    <col min="11523" max="11523" width="6.5703125" style="282" customWidth="1"/>
    <col min="11524" max="11524" width="7.42578125" style="282" customWidth="1"/>
    <col min="11525" max="11525" width="10.140625" style="282" customWidth="1"/>
    <col min="11526" max="11526" width="6.5703125" style="282" customWidth="1"/>
    <col min="11527" max="11528" width="11" style="282" customWidth="1"/>
    <col min="11529" max="11776" width="9.140625" style="282"/>
    <col min="11777" max="11777" width="5.42578125" style="282" customWidth="1"/>
    <col min="11778" max="11778" width="41.7109375" style="282" customWidth="1"/>
    <col min="11779" max="11779" width="6.5703125" style="282" customWidth="1"/>
    <col min="11780" max="11780" width="7.42578125" style="282" customWidth="1"/>
    <col min="11781" max="11781" width="10.140625" style="282" customWidth="1"/>
    <col min="11782" max="11782" width="6.5703125" style="282" customWidth="1"/>
    <col min="11783" max="11784" width="11" style="282" customWidth="1"/>
    <col min="11785" max="12032" width="9.140625" style="282"/>
    <col min="12033" max="12033" width="5.42578125" style="282" customWidth="1"/>
    <col min="12034" max="12034" width="41.7109375" style="282" customWidth="1"/>
    <col min="12035" max="12035" width="6.5703125" style="282" customWidth="1"/>
    <col min="12036" max="12036" width="7.42578125" style="282" customWidth="1"/>
    <col min="12037" max="12037" width="10.140625" style="282" customWidth="1"/>
    <col min="12038" max="12038" width="6.5703125" style="282" customWidth="1"/>
    <col min="12039" max="12040" width="11" style="282" customWidth="1"/>
    <col min="12041" max="12288" width="9.140625" style="282"/>
    <col min="12289" max="12289" width="5.42578125" style="282" customWidth="1"/>
    <col min="12290" max="12290" width="41.7109375" style="282" customWidth="1"/>
    <col min="12291" max="12291" width="6.5703125" style="282" customWidth="1"/>
    <col min="12292" max="12292" width="7.42578125" style="282" customWidth="1"/>
    <col min="12293" max="12293" width="10.140625" style="282" customWidth="1"/>
    <col min="12294" max="12294" width="6.5703125" style="282" customWidth="1"/>
    <col min="12295" max="12296" width="11" style="282" customWidth="1"/>
    <col min="12297" max="12544" width="9.140625" style="282"/>
    <col min="12545" max="12545" width="5.42578125" style="282" customWidth="1"/>
    <col min="12546" max="12546" width="41.7109375" style="282" customWidth="1"/>
    <col min="12547" max="12547" width="6.5703125" style="282" customWidth="1"/>
    <col min="12548" max="12548" width="7.42578125" style="282" customWidth="1"/>
    <col min="12549" max="12549" width="10.140625" style="282" customWidth="1"/>
    <col min="12550" max="12550" width="6.5703125" style="282" customWidth="1"/>
    <col min="12551" max="12552" width="11" style="282" customWidth="1"/>
    <col min="12553" max="12800" width="9.140625" style="282"/>
    <col min="12801" max="12801" width="5.42578125" style="282" customWidth="1"/>
    <col min="12802" max="12802" width="41.7109375" style="282" customWidth="1"/>
    <col min="12803" max="12803" width="6.5703125" style="282" customWidth="1"/>
    <col min="12804" max="12804" width="7.42578125" style="282" customWidth="1"/>
    <col min="12805" max="12805" width="10.140625" style="282" customWidth="1"/>
    <col min="12806" max="12806" width="6.5703125" style="282" customWidth="1"/>
    <col min="12807" max="12808" width="11" style="282" customWidth="1"/>
    <col min="12809" max="13056" width="9.140625" style="282"/>
    <col min="13057" max="13057" width="5.42578125" style="282" customWidth="1"/>
    <col min="13058" max="13058" width="41.7109375" style="282" customWidth="1"/>
    <col min="13059" max="13059" width="6.5703125" style="282" customWidth="1"/>
    <col min="13060" max="13060" width="7.42578125" style="282" customWidth="1"/>
    <col min="13061" max="13061" width="10.140625" style="282" customWidth="1"/>
    <col min="13062" max="13062" width="6.5703125" style="282" customWidth="1"/>
    <col min="13063" max="13064" width="11" style="282" customWidth="1"/>
    <col min="13065" max="13312" width="9.140625" style="282"/>
    <col min="13313" max="13313" width="5.42578125" style="282" customWidth="1"/>
    <col min="13314" max="13314" width="41.7109375" style="282" customWidth="1"/>
    <col min="13315" max="13315" width="6.5703125" style="282" customWidth="1"/>
    <col min="13316" max="13316" width="7.42578125" style="282" customWidth="1"/>
    <col min="13317" max="13317" width="10.140625" style="282" customWidth="1"/>
    <col min="13318" max="13318" width="6.5703125" style="282" customWidth="1"/>
    <col min="13319" max="13320" width="11" style="282" customWidth="1"/>
    <col min="13321" max="13568" width="9.140625" style="282"/>
    <col min="13569" max="13569" width="5.42578125" style="282" customWidth="1"/>
    <col min="13570" max="13570" width="41.7109375" style="282" customWidth="1"/>
    <col min="13571" max="13571" width="6.5703125" style="282" customWidth="1"/>
    <col min="13572" max="13572" width="7.42578125" style="282" customWidth="1"/>
    <col min="13573" max="13573" width="10.140625" style="282" customWidth="1"/>
    <col min="13574" max="13574" width="6.5703125" style="282" customWidth="1"/>
    <col min="13575" max="13576" width="11" style="282" customWidth="1"/>
    <col min="13577" max="13824" width="9.140625" style="282"/>
    <col min="13825" max="13825" width="5.42578125" style="282" customWidth="1"/>
    <col min="13826" max="13826" width="41.7109375" style="282" customWidth="1"/>
    <col min="13827" max="13827" width="6.5703125" style="282" customWidth="1"/>
    <col min="13828" max="13828" width="7.42578125" style="282" customWidth="1"/>
    <col min="13829" max="13829" width="10.140625" style="282" customWidth="1"/>
    <col min="13830" max="13830" width="6.5703125" style="282" customWidth="1"/>
    <col min="13831" max="13832" width="11" style="282" customWidth="1"/>
    <col min="13833" max="14080" width="9.140625" style="282"/>
    <col min="14081" max="14081" width="5.42578125" style="282" customWidth="1"/>
    <col min="14082" max="14082" width="41.7109375" style="282" customWidth="1"/>
    <col min="14083" max="14083" width="6.5703125" style="282" customWidth="1"/>
    <col min="14084" max="14084" width="7.42578125" style="282" customWidth="1"/>
    <col min="14085" max="14085" width="10.140625" style="282" customWidth="1"/>
    <col min="14086" max="14086" width="6.5703125" style="282" customWidth="1"/>
    <col min="14087" max="14088" width="11" style="282" customWidth="1"/>
    <col min="14089" max="14336" width="9.140625" style="282"/>
    <col min="14337" max="14337" width="5.42578125" style="282" customWidth="1"/>
    <col min="14338" max="14338" width="41.7109375" style="282" customWidth="1"/>
    <col min="14339" max="14339" width="6.5703125" style="282" customWidth="1"/>
    <col min="14340" max="14340" width="7.42578125" style="282" customWidth="1"/>
    <col min="14341" max="14341" width="10.140625" style="282" customWidth="1"/>
    <col min="14342" max="14342" width="6.5703125" style="282" customWidth="1"/>
    <col min="14343" max="14344" width="11" style="282" customWidth="1"/>
    <col min="14345" max="14592" width="9.140625" style="282"/>
    <col min="14593" max="14593" width="5.42578125" style="282" customWidth="1"/>
    <col min="14594" max="14594" width="41.7109375" style="282" customWidth="1"/>
    <col min="14595" max="14595" width="6.5703125" style="282" customWidth="1"/>
    <col min="14596" max="14596" width="7.42578125" style="282" customWidth="1"/>
    <col min="14597" max="14597" width="10.140625" style="282" customWidth="1"/>
    <col min="14598" max="14598" width="6.5703125" style="282" customWidth="1"/>
    <col min="14599" max="14600" width="11" style="282" customWidth="1"/>
    <col min="14601" max="14848" width="9.140625" style="282"/>
    <col min="14849" max="14849" width="5.42578125" style="282" customWidth="1"/>
    <col min="14850" max="14850" width="41.7109375" style="282" customWidth="1"/>
    <col min="14851" max="14851" width="6.5703125" style="282" customWidth="1"/>
    <col min="14852" max="14852" width="7.42578125" style="282" customWidth="1"/>
    <col min="14853" max="14853" width="10.140625" style="282" customWidth="1"/>
    <col min="14854" max="14854" width="6.5703125" style="282" customWidth="1"/>
    <col min="14855" max="14856" width="11" style="282" customWidth="1"/>
    <col min="14857" max="15104" width="9.140625" style="282"/>
    <col min="15105" max="15105" width="5.42578125" style="282" customWidth="1"/>
    <col min="15106" max="15106" width="41.7109375" style="282" customWidth="1"/>
    <col min="15107" max="15107" width="6.5703125" style="282" customWidth="1"/>
    <col min="15108" max="15108" width="7.42578125" style="282" customWidth="1"/>
    <col min="15109" max="15109" width="10.140625" style="282" customWidth="1"/>
    <col min="15110" max="15110" width="6.5703125" style="282" customWidth="1"/>
    <col min="15111" max="15112" width="11" style="282" customWidth="1"/>
    <col min="15113" max="15360" width="9.140625" style="282"/>
    <col min="15361" max="15361" width="5.42578125" style="282" customWidth="1"/>
    <col min="15362" max="15362" width="41.7109375" style="282" customWidth="1"/>
    <col min="15363" max="15363" width="6.5703125" style="282" customWidth="1"/>
    <col min="15364" max="15364" width="7.42578125" style="282" customWidth="1"/>
    <col min="15365" max="15365" width="10.140625" style="282" customWidth="1"/>
    <col min="15366" max="15366" width="6.5703125" style="282" customWidth="1"/>
    <col min="15367" max="15368" width="11" style="282" customWidth="1"/>
    <col min="15369" max="15616" width="9.140625" style="282"/>
    <col min="15617" max="15617" width="5.42578125" style="282" customWidth="1"/>
    <col min="15618" max="15618" width="41.7109375" style="282" customWidth="1"/>
    <col min="15619" max="15619" width="6.5703125" style="282" customWidth="1"/>
    <col min="15620" max="15620" width="7.42578125" style="282" customWidth="1"/>
    <col min="15621" max="15621" width="10.140625" style="282" customWidth="1"/>
    <col min="15622" max="15622" width="6.5703125" style="282" customWidth="1"/>
    <col min="15623" max="15624" width="11" style="282" customWidth="1"/>
    <col min="15625" max="15872" width="9.140625" style="282"/>
    <col min="15873" max="15873" width="5.42578125" style="282" customWidth="1"/>
    <col min="15874" max="15874" width="41.7109375" style="282" customWidth="1"/>
    <col min="15875" max="15875" width="6.5703125" style="282" customWidth="1"/>
    <col min="15876" max="15876" width="7.42578125" style="282" customWidth="1"/>
    <col min="15877" max="15877" width="10.140625" style="282" customWidth="1"/>
    <col min="15878" max="15878" width="6.5703125" style="282" customWidth="1"/>
    <col min="15879" max="15880" width="11" style="282" customWidth="1"/>
    <col min="15881" max="16128" width="9.140625" style="282"/>
    <col min="16129" max="16129" width="5.42578125" style="282" customWidth="1"/>
    <col min="16130" max="16130" width="41.7109375" style="282" customWidth="1"/>
    <col min="16131" max="16131" width="6.5703125" style="282" customWidth="1"/>
    <col min="16132" max="16132" width="7.42578125" style="282" customWidth="1"/>
    <col min="16133" max="16133" width="10.140625" style="282" customWidth="1"/>
    <col min="16134" max="16134" width="6.5703125" style="282" customWidth="1"/>
    <col min="16135" max="16136" width="11" style="282" customWidth="1"/>
    <col min="16137" max="16384" width="9.140625" style="282"/>
  </cols>
  <sheetData>
    <row r="1" spans="1:9" s="85" customFormat="1" ht="15.75" x14ac:dyDescent="0.25">
      <c r="A1" s="87"/>
      <c r="B1" s="86"/>
      <c r="C1" s="455" t="s">
        <v>420</v>
      </c>
      <c r="D1" s="455"/>
      <c r="E1" s="455"/>
      <c r="F1" s="455"/>
      <c r="G1" s="455"/>
      <c r="H1" s="455"/>
      <c r="I1" s="407"/>
    </row>
    <row r="2" spans="1:9" s="85" customFormat="1" ht="16.5" customHeight="1" x14ac:dyDescent="0.25">
      <c r="A2" s="87"/>
      <c r="B2" s="86"/>
      <c r="C2" s="456" t="s">
        <v>192</v>
      </c>
      <c r="D2" s="456"/>
      <c r="E2" s="456"/>
      <c r="F2" s="456"/>
      <c r="G2" s="456"/>
      <c r="H2" s="456"/>
      <c r="I2" s="408"/>
    </row>
    <row r="3" spans="1:9" s="85" customFormat="1" ht="16.5" customHeight="1" x14ac:dyDescent="0.25">
      <c r="A3" s="87"/>
      <c r="B3" s="86"/>
      <c r="C3" s="456" t="s">
        <v>98</v>
      </c>
      <c r="D3" s="456"/>
      <c r="E3" s="456"/>
      <c r="F3" s="456"/>
      <c r="G3" s="456"/>
      <c r="H3" s="456"/>
      <c r="I3" s="408"/>
    </row>
    <row r="4" spans="1:9" s="85" customFormat="1" ht="15.75" x14ac:dyDescent="0.25">
      <c r="A4" s="87"/>
      <c r="B4" s="86"/>
      <c r="C4" s="457" t="s">
        <v>440</v>
      </c>
      <c r="D4" s="457"/>
      <c r="E4" s="457"/>
      <c r="F4" s="457"/>
      <c r="G4" s="457"/>
      <c r="H4" s="457"/>
      <c r="I4" s="409"/>
    </row>
    <row r="5" spans="1:9" x14ac:dyDescent="0.2">
      <c r="G5" s="111"/>
    </row>
    <row r="6" spans="1:9" ht="12.75" customHeight="1" x14ac:dyDescent="0.2">
      <c r="D6" s="88"/>
      <c r="E6" s="537" t="s">
        <v>407</v>
      </c>
      <c r="F6" s="537"/>
      <c r="G6" s="537"/>
      <c r="H6" s="537"/>
    </row>
    <row r="7" spans="1:9" ht="12.75" customHeight="1" x14ac:dyDescent="0.2">
      <c r="D7" s="516" t="s">
        <v>196</v>
      </c>
      <c r="E7" s="516"/>
      <c r="F7" s="516"/>
      <c r="G7" s="516"/>
      <c r="H7" s="516"/>
    </row>
    <row r="8" spans="1:9" ht="13.5" customHeight="1" x14ac:dyDescent="0.2">
      <c r="D8" s="155"/>
      <c r="E8" s="516" t="s">
        <v>98</v>
      </c>
      <c r="F8" s="516"/>
      <c r="G8" s="516"/>
      <c r="H8" s="516"/>
    </row>
    <row r="9" spans="1:9" ht="12.75" customHeight="1" x14ac:dyDescent="0.2">
      <c r="E9" s="516" t="s">
        <v>327</v>
      </c>
      <c r="F9" s="516"/>
      <c r="G9" s="516"/>
      <c r="H9" s="516"/>
    </row>
    <row r="11" spans="1:9" ht="37.5" customHeight="1" x14ac:dyDescent="0.3">
      <c r="A11" s="535" t="s">
        <v>408</v>
      </c>
      <c r="B11" s="535"/>
      <c r="C11" s="535"/>
      <c r="D11" s="535"/>
      <c r="E11" s="535"/>
      <c r="F11" s="535"/>
      <c r="G11" s="535"/>
    </row>
    <row r="12" spans="1:9" ht="13.5" thickBot="1" x14ac:dyDescent="0.25">
      <c r="A12" s="17"/>
      <c r="B12" s="17"/>
      <c r="C12" s="17"/>
      <c r="D12" s="17"/>
      <c r="E12" s="18"/>
    </row>
    <row r="13" spans="1:9" s="19" customFormat="1" ht="22.5" customHeight="1" x14ac:dyDescent="0.2">
      <c r="A13" s="553" t="s">
        <v>6</v>
      </c>
      <c r="B13" s="524" t="s">
        <v>52</v>
      </c>
      <c r="C13" s="524" t="s">
        <v>80</v>
      </c>
      <c r="D13" s="524" t="s">
        <v>81</v>
      </c>
      <c r="E13" s="524" t="s">
        <v>82</v>
      </c>
      <c r="F13" s="524" t="s">
        <v>83</v>
      </c>
      <c r="G13" s="524" t="s">
        <v>409</v>
      </c>
      <c r="H13" s="526" t="s">
        <v>403</v>
      </c>
    </row>
    <row r="14" spans="1:9" s="19" customFormat="1" ht="24.75" customHeight="1" x14ac:dyDescent="0.2">
      <c r="A14" s="554"/>
      <c r="B14" s="525"/>
      <c r="C14" s="525"/>
      <c r="D14" s="525"/>
      <c r="E14" s="525"/>
      <c r="F14" s="525"/>
      <c r="G14" s="525"/>
      <c r="H14" s="527"/>
    </row>
    <row r="15" spans="1:9" s="61" customFormat="1" ht="11.25" customHeight="1" x14ac:dyDescent="0.2">
      <c r="A15" s="62"/>
      <c r="B15" s="60">
        <v>1</v>
      </c>
      <c r="C15" s="60">
        <v>2</v>
      </c>
      <c r="D15" s="60">
        <v>3</v>
      </c>
      <c r="E15" s="60">
        <v>4</v>
      </c>
      <c r="F15" s="60">
        <v>5</v>
      </c>
      <c r="G15" s="60">
        <v>6</v>
      </c>
      <c r="H15" s="372">
        <v>7</v>
      </c>
    </row>
    <row r="16" spans="1:9" ht="25.5" x14ac:dyDescent="0.2">
      <c r="A16" s="90">
        <v>1</v>
      </c>
      <c r="B16" s="91" t="s">
        <v>51</v>
      </c>
      <c r="C16" s="92" t="s">
        <v>34</v>
      </c>
      <c r="D16" s="93"/>
      <c r="E16" s="93"/>
      <c r="F16" s="93"/>
      <c r="G16" s="373">
        <f>G17+G44+G66+G93+G53+G76+G86+G103</f>
        <v>6219.6</v>
      </c>
      <c r="H16" s="94">
        <f>H17+H44+H66+H93+H53+H76+H86+H103</f>
        <v>6240.9000000000005</v>
      </c>
      <c r="I16" s="211"/>
    </row>
    <row r="17" spans="1:9" s="21" customFormat="1" x14ac:dyDescent="0.2">
      <c r="A17" s="35">
        <v>2</v>
      </c>
      <c r="B17" s="95" t="s">
        <v>107</v>
      </c>
      <c r="C17" s="96" t="s">
        <v>34</v>
      </c>
      <c r="D17" s="97" t="s">
        <v>118</v>
      </c>
      <c r="E17" s="97"/>
      <c r="F17" s="97"/>
      <c r="G17" s="374">
        <f>G18+G24+G38</f>
        <v>3348.6000000000004</v>
      </c>
      <c r="H17" s="98">
        <f>H18+H24+H38</f>
        <v>3197.9</v>
      </c>
    </row>
    <row r="18" spans="1:9" ht="38.25" x14ac:dyDescent="0.2">
      <c r="A18" s="90">
        <v>3</v>
      </c>
      <c r="B18" s="95" t="s">
        <v>108</v>
      </c>
      <c r="C18" s="96" t="s">
        <v>34</v>
      </c>
      <c r="D18" s="97" t="s">
        <v>119</v>
      </c>
      <c r="E18" s="97"/>
      <c r="F18" s="97"/>
      <c r="G18" s="374">
        <f t="shared" ref="G18:H22" si="0">G19</f>
        <v>729</v>
      </c>
      <c r="H18" s="98">
        <f t="shared" si="0"/>
        <v>729</v>
      </c>
    </row>
    <row r="19" spans="1:9" ht="29.25" customHeight="1" x14ac:dyDescent="0.2">
      <c r="A19" s="35">
        <v>4</v>
      </c>
      <c r="B19" s="99" t="s">
        <v>155</v>
      </c>
      <c r="C19" s="96" t="s">
        <v>34</v>
      </c>
      <c r="D19" s="96" t="s">
        <v>119</v>
      </c>
      <c r="E19" s="96">
        <v>7600000000</v>
      </c>
      <c r="F19" s="96"/>
      <c r="G19" s="375">
        <f t="shared" si="0"/>
        <v>729</v>
      </c>
      <c r="H19" s="100">
        <f t="shared" si="0"/>
        <v>729</v>
      </c>
    </row>
    <row r="20" spans="1:9" ht="27" customHeight="1" x14ac:dyDescent="0.2">
      <c r="A20" s="90">
        <v>5</v>
      </c>
      <c r="B20" s="99" t="s">
        <v>156</v>
      </c>
      <c r="C20" s="96" t="s">
        <v>34</v>
      </c>
      <c r="D20" s="96" t="s">
        <v>119</v>
      </c>
      <c r="E20" s="96">
        <v>7610000000</v>
      </c>
      <c r="F20" s="96"/>
      <c r="G20" s="375">
        <f t="shared" si="0"/>
        <v>729</v>
      </c>
      <c r="H20" s="100">
        <f t="shared" si="0"/>
        <v>729</v>
      </c>
    </row>
    <row r="21" spans="1:9" ht="51" x14ac:dyDescent="0.2">
      <c r="A21" s="35">
        <v>6</v>
      </c>
      <c r="B21" s="99" t="s">
        <v>104</v>
      </c>
      <c r="C21" s="96" t="s">
        <v>34</v>
      </c>
      <c r="D21" s="96" t="s">
        <v>119</v>
      </c>
      <c r="E21" s="96">
        <v>7610080210</v>
      </c>
      <c r="F21" s="96" t="s">
        <v>116</v>
      </c>
      <c r="G21" s="375">
        <f t="shared" si="0"/>
        <v>729</v>
      </c>
      <c r="H21" s="100">
        <f t="shared" si="0"/>
        <v>729</v>
      </c>
    </row>
    <row r="22" spans="1:9" s="112" customFormat="1" ht="64.5" customHeight="1" x14ac:dyDescent="0.2">
      <c r="A22" s="90">
        <v>7</v>
      </c>
      <c r="B22" s="99" t="s">
        <v>105</v>
      </c>
      <c r="C22" s="96" t="s">
        <v>34</v>
      </c>
      <c r="D22" s="96" t="s">
        <v>119</v>
      </c>
      <c r="E22" s="96">
        <v>7610080210</v>
      </c>
      <c r="F22" s="96" t="s">
        <v>117</v>
      </c>
      <c r="G22" s="375">
        <f t="shared" si="0"/>
        <v>729</v>
      </c>
      <c r="H22" s="100">
        <f t="shared" si="0"/>
        <v>729</v>
      </c>
    </row>
    <row r="23" spans="1:9" ht="28.5" customHeight="1" x14ac:dyDescent="0.2">
      <c r="A23" s="35">
        <v>8</v>
      </c>
      <c r="B23" s="99" t="s">
        <v>106</v>
      </c>
      <c r="C23" s="96" t="s">
        <v>34</v>
      </c>
      <c r="D23" s="96" t="s">
        <v>119</v>
      </c>
      <c r="E23" s="96">
        <v>7610080210</v>
      </c>
      <c r="F23" s="96" t="s">
        <v>40</v>
      </c>
      <c r="G23" s="375">
        <v>729</v>
      </c>
      <c r="H23" s="100">
        <v>729</v>
      </c>
    </row>
    <row r="24" spans="1:9" ht="51" x14ac:dyDescent="0.2">
      <c r="A24" s="90">
        <v>9</v>
      </c>
      <c r="B24" s="95" t="s">
        <v>59</v>
      </c>
      <c r="C24" s="96" t="s">
        <v>34</v>
      </c>
      <c r="D24" s="97" t="s">
        <v>120</v>
      </c>
      <c r="E24" s="97"/>
      <c r="F24" s="97"/>
      <c r="G24" s="374">
        <f>G25</f>
        <v>2614.6000000000004</v>
      </c>
      <c r="H24" s="98">
        <f>H25</f>
        <v>2463.9</v>
      </c>
    </row>
    <row r="25" spans="1:9" ht="25.5" x14ac:dyDescent="0.2">
      <c r="A25" s="35">
        <v>10</v>
      </c>
      <c r="B25" s="99" t="s">
        <v>157</v>
      </c>
      <c r="C25" s="96" t="s">
        <v>34</v>
      </c>
      <c r="D25" s="96" t="s">
        <v>120</v>
      </c>
      <c r="E25" s="96">
        <v>7600000000</v>
      </c>
      <c r="F25" s="96"/>
      <c r="G25" s="375">
        <f>G26</f>
        <v>2614.6000000000004</v>
      </c>
      <c r="H25" s="100">
        <f>H26</f>
        <v>2463.9</v>
      </c>
    </row>
    <row r="26" spans="1:9" ht="25.5" x14ac:dyDescent="0.2">
      <c r="A26" s="90">
        <v>11</v>
      </c>
      <c r="B26" s="99" t="s">
        <v>158</v>
      </c>
      <c r="C26" s="96" t="s">
        <v>34</v>
      </c>
      <c r="D26" s="96" t="s">
        <v>120</v>
      </c>
      <c r="E26" s="96">
        <v>7610000000</v>
      </c>
      <c r="F26" s="96"/>
      <c r="G26" s="375">
        <f>G30+G27+G35</f>
        <v>2614.6000000000004</v>
      </c>
      <c r="H26" s="100">
        <f>H30+H27+H35</f>
        <v>2463.9</v>
      </c>
    </row>
    <row r="27" spans="1:9" ht="76.5" x14ac:dyDescent="0.2">
      <c r="A27" s="35">
        <v>12</v>
      </c>
      <c r="B27" s="99" t="s">
        <v>159</v>
      </c>
      <c r="C27" s="96" t="s">
        <v>34</v>
      </c>
      <c r="D27" s="96" t="s">
        <v>120</v>
      </c>
      <c r="E27" s="96" t="s">
        <v>210</v>
      </c>
      <c r="F27" s="96" t="s">
        <v>116</v>
      </c>
      <c r="G27" s="375">
        <f>G28</f>
        <v>2.9</v>
      </c>
      <c r="H27" s="100">
        <f>H28</f>
        <v>2.9</v>
      </c>
    </row>
    <row r="28" spans="1:9" ht="25.5" x14ac:dyDescent="0.2">
      <c r="A28" s="90">
        <v>13</v>
      </c>
      <c r="B28" s="99" t="s">
        <v>109</v>
      </c>
      <c r="C28" s="96" t="s">
        <v>34</v>
      </c>
      <c r="D28" s="96" t="s">
        <v>120</v>
      </c>
      <c r="E28" s="96" t="s">
        <v>210</v>
      </c>
      <c r="F28" s="96" t="s">
        <v>121</v>
      </c>
      <c r="G28" s="375">
        <f>G29</f>
        <v>2.9</v>
      </c>
      <c r="H28" s="100">
        <f>H29</f>
        <v>2.9</v>
      </c>
    </row>
    <row r="29" spans="1:9" ht="38.25" x14ac:dyDescent="0.2">
      <c r="A29" s="35">
        <v>14</v>
      </c>
      <c r="B29" s="99" t="s">
        <v>110</v>
      </c>
      <c r="C29" s="96" t="s">
        <v>34</v>
      </c>
      <c r="D29" s="96" t="s">
        <v>120</v>
      </c>
      <c r="E29" s="96" t="s">
        <v>210</v>
      </c>
      <c r="F29" s="96" t="s">
        <v>100</v>
      </c>
      <c r="G29" s="375">
        <v>2.9</v>
      </c>
      <c r="H29" s="100">
        <v>2.9</v>
      </c>
    </row>
    <row r="30" spans="1:9" ht="55.5" customHeight="1" x14ac:dyDescent="0.2">
      <c r="A30" s="90">
        <v>15</v>
      </c>
      <c r="B30" s="99" t="s">
        <v>104</v>
      </c>
      <c r="C30" s="96" t="s">
        <v>34</v>
      </c>
      <c r="D30" s="96" t="s">
        <v>120</v>
      </c>
      <c r="E30" s="96">
        <v>7610080210</v>
      </c>
      <c r="F30" s="96"/>
      <c r="G30" s="375">
        <f>G31+G33</f>
        <v>1706.2</v>
      </c>
      <c r="H30" s="100">
        <f>H31+H33</f>
        <v>1706.2</v>
      </c>
      <c r="I30" s="211"/>
    </row>
    <row r="31" spans="1:9" ht="63.75" x14ac:dyDescent="0.2">
      <c r="A31" s="35">
        <v>16</v>
      </c>
      <c r="B31" s="99" t="s">
        <v>105</v>
      </c>
      <c r="C31" s="96" t="s">
        <v>34</v>
      </c>
      <c r="D31" s="96" t="s">
        <v>120</v>
      </c>
      <c r="E31" s="96">
        <v>7610080210</v>
      </c>
      <c r="F31" s="96" t="s">
        <v>117</v>
      </c>
      <c r="G31" s="375">
        <f>G32</f>
        <v>1706.2</v>
      </c>
      <c r="H31" s="100">
        <f>H32</f>
        <v>1706.2</v>
      </c>
    </row>
    <row r="32" spans="1:9" ht="30.75" customHeight="1" x14ac:dyDescent="0.2">
      <c r="A32" s="90">
        <v>17</v>
      </c>
      <c r="B32" s="99" t="s">
        <v>106</v>
      </c>
      <c r="C32" s="96" t="s">
        <v>34</v>
      </c>
      <c r="D32" s="96" t="s">
        <v>120</v>
      </c>
      <c r="E32" s="96">
        <v>7610080210</v>
      </c>
      <c r="F32" s="96" t="s">
        <v>40</v>
      </c>
      <c r="G32" s="375">
        <v>1706.2</v>
      </c>
      <c r="H32" s="100">
        <v>1706.2</v>
      </c>
    </row>
    <row r="33" spans="1:8" ht="29.25" customHeight="1" x14ac:dyDescent="0.2">
      <c r="A33" s="35">
        <v>18</v>
      </c>
      <c r="B33" s="99" t="s">
        <v>109</v>
      </c>
      <c r="C33" s="96" t="s">
        <v>34</v>
      </c>
      <c r="D33" s="96" t="s">
        <v>120</v>
      </c>
      <c r="E33" s="96" t="s">
        <v>209</v>
      </c>
      <c r="F33" s="96" t="s">
        <v>121</v>
      </c>
      <c r="G33" s="375">
        <f>G34</f>
        <v>0</v>
      </c>
      <c r="H33" s="199">
        <f>H34</f>
        <v>0</v>
      </c>
    </row>
    <row r="34" spans="1:8" ht="41.25" customHeight="1" x14ac:dyDescent="0.2">
      <c r="A34" s="90">
        <v>19</v>
      </c>
      <c r="B34" s="99" t="s">
        <v>110</v>
      </c>
      <c r="C34" s="96" t="s">
        <v>34</v>
      </c>
      <c r="D34" s="96" t="s">
        <v>120</v>
      </c>
      <c r="E34" s="96" t="s">
        <v>209</v>
      </c>
      <c r="F34" s="96" t="s">
        <v>100</v>
      </c>
      <c r="G34" s="114"/>
      <c r="H34" s="100"/>
    </row>
    <row r="35" spans="1:8" ht="54" customHeight="1" x14ac:dyDescent="0.2">
      <c r="A35" s="35">
        <v>20</v>
      </c>
      <c r="B35" s="99" t="s">
        <v>5</v>
      </c>
      <c r="C35" s="96" t="s">
        <v>34</v>
      </c>
      <c r="D35" s="96" t="s">
        <v>120</v>
      </c>
      <c r="E35" s="96">
        <v>7610080270</v>
      </c>
      <c r="F35" s="96"/>
      <c r="G35" s="375">
        <f>G36</f>
        <v>905.5</v>
      </c>
      <c r="H35" s="100">
        <f>H36</f>
        <v>754.8</v>
      </c>
    </row>
    <row r="36" spans="1:8" ht="56.25" customHeight="1" x14ac:dyDescent="0.2">
      <c r="A36" s="90">
        <v>21</v>
      </c>
      <c r="B36" s="99" t="s">
        <v>5</v>
      </c>
      <c r="C36" s="96" t="s">
        <v>34</v>
      </c>
      <c r="D36" s="96" t="s">
        <v>120</v>
      </c>
      <c r="E36" s="96">
        <v>7610080270</v>
      </c>
      <c r="F36" s="96" t="s">
        <v>117</v>
      </c>
      <c r="G36" s="375">
        <f>G37</f>
        <v>905.5</v>
      </c>
      <c r="H36" s="100">
        <f>H37</f>
        <v>754.8</v>
      </c>
    </row>
    <row r="37" spans="1:8" ht="30" customHeight="1" x14ac:dyDescent="0.2">
      <c r="A37" s="35">
        <v>22</v>
      </c>
      <c r="B37" s="99" t="s">
        <v>106</v>
      </c>
      <c r="C37" s="96" t="s">
        <v>34</v>
      </c>
      <c r="D37" s="96" t="s">
        <v>120</v>
      </c>
      <c r="E37" s="96">
        <v>7610080270</v>
      </c>
      <c r="F37" s="96" t="s">
        <v>40</v>
      </c>
      <c r="G37" s="375">
        <v>905.5</v>
      </c>
      <c r="H37" s="100">
        <v>754.8</v>
      </c>
    </row>
    <row r="38" spans="1:8" x14ac:dyDescent="0.2">
      <c r="A38" s="90">
        <v>23</v>
      </c>
      <c r="B38" s="95" t="s">
        <v>128</v>
      </c>
      <c r="C38" s="96" t="s">
        <v>34</v>
      </c>
      <c r="D38" s="97" t="s">
        <v>124</v>
      </c>
      <c r="E38" s="101"/>
      <c r="F38" s="101"/>
      <c r="G38" s="374">
        <f t="shared" ref="G38:H42" si="1">G39</f>
        <v>5</v>
      </c>
      <c r="H38" s="98">
        <f t="shared" si="1"/>
        <v>5</v>
      </c>
    </row>
    <row r="39" spans="1:8" s="112" customFormat="1" ht="12.75" customHeight="1" x14ac:dyDescent="0.2">
      <c r="A39" s="35">
        <v>24</v>
      </c>
      <c r="B39" s="99" t="s">
        <v>157</v>
      </c>
      <c r="C39" s="96" t="s">
        <v>34</v>
      </c>
      <c r="D39" s="96" t="s">
        <v>124</v>
      </c>
      <c r="E39" s="96">
        <v>7600000000</v>
      </c>
      <c r="F39" s="96"/>
      <c r="G39" s="375">
        <f t="shared" si="1"/>
        <v>5</v>
      </c>
      <c r="H39" s="100">
        <f t="shared" si="1"/>
        <v>5</v>
      </c>
    </row>
    <row r="40" spans="1:8" ht="15" customHeight="1" x14ac:dyDescent="0.2">
      <c r="A40" s="90">
        <v>25</v>
      </c>
      <c r="B40" s="99" t="s">
        <v>158</v>
      </c>
      <c r="C40" s="96" t="s">
        <v>34</v>
      </c>
      <c r="D40" s="96" t="s">
        <v>124</v>
      </c>
      <c r="E40" s="96">
        <v>7610000000</v>
      </c>
      <c r="F40" s="96"/>
      <c r="G40" s="375">
        <f t="shared" si="1"/>
        <v>5</v>
      </c>
      <c r="H40" s="100">
        <f t="shared" si="1"/>
        <v>5</v>
      </c>
    </row>
    <row r="41" spans="1:8" ht="12.75" customHeight="1" x14ac:dyDescent="0.2">
      <c r="A41" s="35">
        <v>26</v>
      </c>
      <c r="B41" s="99" t="s">
        <v>160</v>
      </c>
      <c r="C41" s="96" t="s">
        <v>34</v>
      </c>
      <c r="D41" s="96" t="s">
        <v>124</v>
      </c>
      <c r="E41" s="96" t="s">
        <v>212</v>
      </c>
      <c r="F41" s="96"/>
      <c r="G41" s="375">
        <f t="shared" si="1"/>
        <v>5</v>
      </c>
      <c r="H41" s="100">
        <f t="shared" si="1"/>
        <v>5</v>
      </c>
    </row>
    <row r="42" spans="1:8" ht="19.5" customHeight="1" x14ac:dyDescent="0.2">
      <c r="A42" s="90">
        <v>27</v>
      </c>
      <c r="B42" s="99" t="s">
        <v>111</v>
      </c>
      <c r="C42" s="96" t="s">
        <v>34</v>
      </c>
      <c r="D42" s="96" t="s">
        <v>124</v>
      </c>
      <c r="E42" s="96" t="s">
        <v>212</v>
      </c>
      <c r="F42" s="96" t="s">
        <v>122</v>
      </c>
      <c r="G42" s="375">
        <f t="shared" si="1"/>
        <v>5</v>
      </c>
      <c r="H42" s="100">
        <f t="shared" si="1"/>
        <v>5</v>
      </c>
    </row>
    <row r="43" spans="1:8" s="20" customFormat="1" ht="18.75" customHeight="1" x14ac:dyDescent="0.2">
      <c r="A43" s="35">
        <v>28</v>
      </c>
      <c r="B43" s="99" t="s">
        <v>112</v>
      </c>
      <c r="C43" s="96" t="s">
        <v>34</v>
      </c>
      <c r="D43" s="96" t="s">
        <v>124</v>
      </c>
      <c r="E43" s="96" t="s">
        <v>212</v>
      </c>
      <c r="F43" s="96" t="s">
        <v>123</v>
      </c>
      <c r="G43" s="375">
        <v>5</v>
      </c>
      <c r="H43" s="100">
        <v>5</v>
      </c>
    </row>
    <row r="44" spans="1:8" ht="30" customHeight="1" x14ac:dyDescent="0.2">
      <c r="A44" s="90">
        <v>29</v>
      </c>
      <c r="B44" s="95" t="s">
        <v>113</v>
      </c>
      <c r="C44" s="96" t="s">
        <v>34</v>
      </c>
      <c r="D44" s="97" t="s">
        <v>125</v>
      </c>
      <c r="E44" s="97"/>
      <c r="F44" s="97"/>
      <c r="G44" s="374">
        <f>G45</f>
        <v>78.8</v>
      </c>
      <c r="H44" s="251">
        <f>H45</f>
        <v>79.7</v>
      </c>
    </row>
    <row r="45" spans="1:8" ht="24.75" customHeight="1" x14ac:dyDescent="0.2">
      <c r="A45" s="35">
        <v>30</v>
      </c>
      <c r="B45" s="99" t="s">
        <v>114</v>
      </c>
      <c r="C45" s="96" t="s">
        <v>34</v>
      </c>
      <c r="D45" s="96" t="s">
        <v>126</v>
      </c>
      <c r="E45" s="96"/>
      <c r="F45" s="96"/>
      <c r="G45" s="375">
        <f>G48</f>
        <v>78.8</v>
      </c>
      <c r="H45" s="199">
        <f>H46</f>
        <v>79.7</v>
      </c>
    </row>
    <row r="46" spans="1:8" ht="30" customHeight="1" x14ac:dyDescent="0.2">
      <c r="A46" s="90">
        <v>31</v>
      </c>
      <c r="B46" s="99" t="s">
        <v>157</v>
      </c>
      <c r="C46" s="96" t="s">
        <v>34</v>
      </c>
      <c r="D46" s="96" t="s">
        <v>126</v>
      </c>
      <c r="E46" s="96" t="s">
        <v>207</v>
      </c>
      <c r="F46" s="96"/>
      <c r="G46" s="375">
        <f>G47</f>
        <v>78.8</v>
      </c>
      <c r="H46" s="199">
        <f>H47</f>
        <v>79.7</v>
      </c>
    </row>
    <row r="47" spans="1:8" ht="29.25" customHeight="1" x14ac:dyDescent="0.2">
      <c r="A47" s="35">
        <v>32</v>
      </c>
      <c r="B47" s="99" t="s">
        <v>158</v>
      </c>
      <c r="C47" s="96" t="s">
        <v>34</v>
      </c>
      <c r="D47" s="96" t="s">
        <v>126</v>
      </c>
      <c r="E47" s="96" t="s">
        <v>208</v>
      </c>
      <c r="F47" s="96"/>
      <c r="G47" s="375">
        <f>G48</f>
        <v>78.8</v>
      </c>
      <c r="H47" s="199">
        <f>H48</f>
        <v>79.7</v>
      </c>
    </row>
    <row r="48" spans="1:8" ht="67.5" customHeight="1" x14ac:dyDescent="0.2">
      <c r="A48" s="90">
        <v>33</v>
      </c>
      <c r="B48" s="99" t="s">
        <v>173</v>
      </c>
      <c r="C48" s="96" t="s">
        <v>34</v>
      </c>
      <c r="D48" s="96" t="s">
        <v>126</v>
      </c>
      <c r="E48" s="96" t="s">
        <v>213</v>
      </c>
      <c r="F48" s="96" t="s">
        <v>116</v>
      </c>
      <c r="G48" s="375">
        <f>G49+G51</f>
        <v>78.8</v>
      </c>
      <c r="H48" s="199">
        <f>H49+H51</f>
        <v>79.7</v>
      </c>
    </row>
    <row r="49" spans="1:8" ht="67.5" customHeight="1" x14ac:dyDescent="0.2">
      <c r="A49" s="35">
        <v>34</v>
      </c>
      <c r="B49" s="99" t="s">
        <v>105</v>
      </c>
      <c r="C49" s="96" t="s">
        <v>34</v>
      </c>
      <c r="D49" s="96" t="s">
        <v>126</v>
      </c>
      <c r="E49" s="96" t="s">
        <v>213</v>
      </c>
      <c r="F49" s="96" t="s">
        <v>117</v>
      </c>
      <c r="G49" s="375">
        <f>G50</f>
        <v>70.5</v>
      </c>
      <c r="H49" s="199">
        <f>H50</f>
        <v>70.5</v>
      </c>
    </row>
    <row r="50" spans="1:8" ht="33.75" customHeight="1" x14ac:dyDescent="0.2">
      <c r="A50" s="90">
        <v>35</v>
      </c>
      <c r="B50" s="99" t="s">
        <v>106</v>
      </c>
      <c r="C50" s="96" t="s">
        <v>34</v>
      </c>
      <c r="D50" s="96" t="s">
        <v>126</v>
      </c>
      <c r="E50" s="96" t="s">
        <v>213</v>
      </c>
      <c r="F50" s="96" t="s">
        <v>40</v>
      </c>
      <c r="G50" s="375">
        <f>63+7.5</f>
        <v>70.5</v>
      </c>
      <c r="H50" s="199">
        <v>70.5</v>
      </c>
    </row>
    <row r="51" spans="1:8" ht="33.75" customHeight="1" x14ac:dyDescent="0.2">
      <c r="A51" s="35">
        <v>36</v>
      </c>
      <c r="B51" s="99" t="s">
        <v>109</v>
      </c>
      <c r="C51" s="96" t="s">
        <v>34</v>
      </c>
      <c r="D51" s="96" t="s">
        <v>126</v>
      </c>
      <c r="E51" s="96" t="s">
        <v>213</v>
      </c>
      <c r="F51" s="96" t="s">
        <v>121</v>
      </c>
      <c r="G51" s="375">
        <f>G52</f>
        <v>8.3000000000000007</v>
      </c>
      <c r="H51" s="199">
        <f>H52</f>
        <v>9.1999999999999993</v>
      </c>
    </row>
    <row r="52" spans="1:8" ht="41.25" customHeight="1" x14ac:dyDescent="0.2">
      <c r="A52" s="90">
        <v>37</v>
      </c>
      <c r="B52" s="99" t="s">
        <v>110</v>
      </c>
      <c r="C52" s="96" t="s">
        <v>34</v>
      </c>
      <c r="D52" s="96" t="s">
        <v>126</v>
      </c>
      <c r="E52" s="96" t="s">
        <v>213</v>
      </c>
      <c r="F52" s="96" t="s">
        <v>100</v>
      </c>
      <c r="G52" s="375">
        <f>7.4+0.9</f>
        <v>8.3000000000000007</v>
      </c>
      <c r="H52" s="199">
        <v>9.1999999999999993</v>
      </c>
    </row>
    <row r="53" spans="1:8" s="20" customFormat="1" ht="25.5" x14ac:dyDescent="0.2">
      <c r="A53" s="35">
        <v>38</v>
      </c>
      <c r="B53" s="102" t="s">
        <v>161</v>
      </c>
      <c r="C53" s="103" t="s">
        <v>34</v>
      </c>
      <c r="D53" s="97" t="s">
        <v>162</v>
      </c>
      <c r="E53" s="96"/>
      <c r="F53" s="96"/>
      <c r="G53" s="376">
        <f>G54+G60</f>
        <v>30.5</v>
      </c>
      <c r="H53" s="251">
        <f>H54+H60</f>
        <v>30.5</v>
      </c>
    </row>
    <row r="54" spans="1:8" ht="21" customHeight="1" x14ac:dyDescent="0.2">
      <c r="A54" s="90">
        <v>39</v>
      </c>
      <c r="B54" s="95" t="s">
        <v>85</v>
      </c>
      <c r="C54" s="103" t="s">
        <v>34</v>
      </c>
      <c r="D54" s="97" t="s">
        <v>94</v>
      </c>
      <c r="E54" s="97"/>
      <c r="F54" s="97"/>
      <c r="G54" s="376">
        <f t="shared" ref="G54:H58" si="2">G55</f>
        <v>30</v>
      </c>
      <c r="H54" s="251">
        <f t="shared" si="2"/>
        <v>30</v>
      </c>
    </row>
    <row r="55" spans="1:8" ht="63.75" x14ac:dyDescent="0.2">
      <c r="A55" s="35">
        <v>40</v>
      </c>
      <c r="B55" s="104" t="s">
        <v>214</v>
      </c>
      <c r="C55" s="105" t="s">
        <v>34</v>
      </c>
      <c r="D55" s="96" t="s">
        <v>94</v>
      </c>
      <c r="E55" s="96" t="s">
        <v>215</v>
      </c>
      <c r="F55" s="96"/>
      <c r="G55" s="377">
        <f t="shared" si="2"/>
        <v>30</v>
      </c>
      <c r="H55" s="199">
        <f t="shared" si="2"/>
        <v>30</v>
      </c>
    </row>
    <row r="56" spans="1:8" ht="25.5" x14ac:dyDescent="0.2">
      <c r="A56" s="90">
        <v>41</v>
      </c>
      <c r="B56" s="104" t="s">
        <v>163</v>
      </c>
      <c r="C56" s="105" t="s">
        <v>34</v>
      </c>
      <c r="D56" s="96" t="s">
        <v>94</v>
      </c>
      <c r="E56" s="96" t="s">
        <v>216</v>
      </c>
      <c r="F56" s="96"/>
      <c r="G56" s="377">
        <f t="shared" si="2"/>
        <v>30</v>
      </c>
      <c r="H56" s="199">
        <f t="shared" si="2"/>
        <v>30</v>
      </c>
    </row>
    <row r="57" spans="1:8" ht="102" x14ac:dyDescent="0.2">
      <c r="A57" s="35">
        <v>42</v>
      </c>
      <c r="B57" s="104" t="s">
        <v>177</v>
      </c>
      <c r="C57" s="105" t="s">
        <v>34</v>
      </c>
      <c r="D57" s="96" t="s">
        <v>94</v>
      </c>
      <c r="E57" s="96" t="s">
        <v>217</v>
      </c>
      <c r="F57" s="96"/>
      <c r="G57" s="377">
        <f t="shared" si="2"/>
        <v>30</v>
      </c>
      <c r="H57" s="199">
        <f t="shared" si="2"/>
        <v>30</v>
      </c>
    </row>
    <row r="58" spans="1:8" ht="29.25" customHeight="1" x14ac:dyDescent="0.2">
      <c r="A58" s="90">
        <v>43</v>
      </c>
      <c r="B58" s="99" t="s">
        <v>109</v>
      </c>
      <c r="C58" s="105" t="s">
        <v>34</v>
      </c>
      <c r="D58" s="96" t="s">
        <v>94</v>
      </c>
      <c r="E58" s="96" t="s">
        <v>217</v>
      </c>
      <c r="F58" s="96" t="s">
        <v>121</v>
      </c>
      <c r="G58" s="377">
        <f t="shared" si="2"/>
        <v>30</v>
      </c>
      <c r="H58" s="199">
        <f t="shared" si="2"/>
        <v>30</v>
      </c>
    </row>
    <row r="59" spans="1:8" ht="48" customHeight="1" x14ac:dyDescent="0.2">
      <c r="A59" s="35">
        <v>44</v>
      </c>
      <c r="B59" s="99" t="s">
        <v>110</v>
      </c>
      <c r="C59" s="105" t="s">
        <v>34</v>
      </c>
      <c r="D59" s="96" t="s">
        <v>94</v>
      </c>
      <c r="E59" s="96" t="s">
        <v>217</v>
      </c>
      <c r="F59" s="96" t="s">
        <v>100</v>
      </c>
      <c r="G59" s="377">
        <v>30</v>
      </c>
      <c r="H59" s="199">
        <v>30</v>
      </c>
    </row>
    <row r="60" spans="1:8" ht="36" customHeight="1" x14ac:dyDescent="0.2">
      <c r="A60" s="90">
        <v>45</v>
      </c>
      <c r="B60" s="95" t="s">
        <v>284</v>
      </c>
      <c r="C60" s="103" t="s">
        <v>34</v>
      </c>
      <c r="D60" s="97" t="s">
        <v>283</v>
      </c>
      <c r="E60" s="97"/>
      <c r="F60" s="97"/>
      <c r="G60" s="374">
        <f t="shared" ref="G60:H64" si="3">G61</f>
        <v>0.5</v>
      </c>
      <c r="H60" s="251">
        <f t="shared" si="3"/>
        <v>0.5</v>
      </c>
    </row>
    <row r="61" spans="1:8" ht="48" customHeight="1" x14ac:dyDescent="0.2">
      <c r="A61" s="35">
        <v>46</v>
      </c>
      <c r="B61" s="104" t="s">
        <v>281</v>
      </c>
      <c r="C61" s="105" t="s">
        <v>34</v>
      </c>
      <c r="D61" s="96" t="s">
        <v>283</v>
      </c>
      <c r="E61" s="96" t="s">
        <v>215</v>
      </c>
      <c r="F61" s="96"/>
      <c r="G61" s="375">
        <f t="shared" si="3"/>
        <v>0.5</v>
      </c>
      <c r="H61" s="199">
        <f t="shared" si="3"/>
        <v>0.5</v>
      </c>
    </row>
    <row r="62" spans="1:8" ht="30.75" customHeight="1" x14ac:dyDescent="0.2">
      <c r="A62" s="90">
        <v>47</v>
      </c>
      <c r="B62" s="104" t="s">
        <v>163</v>
      </c>
      <c r="C62" s="105" t="s">
        <v>34</v>
      </c>
      <c r="D62" s="96" t="s">
        <v>283</v>
      </c>
      <c r="E62" s="96" t="s">
        <v>216</v>
      </c>
      <c r="F62" s="96"/>
      <c r="G62" s="375">
        <f t="shared" si="3"/>
        <v>0.5</v>
      </c>
      <c r="H62" s="199">
        <f t="shared" si="3"/>
        <v>0.5</v>
      </c>
    </row>
    <row r="63" spans="1:8" ht="48" customHeight="1" x14ac:dyDescent="0.2">
      <c r="A63" s="35">
        <v>48</v>
      </c>
      <c r="B63" s="104" t="s">
        <v>288</v>
      </c>
      <c r="C63" s="105" t="s">
        <v>34</v>
      </c>
      <c r="D63" s="96" t="s">
        <v>283</v>
      </c>
      <c r="E63" s="96" t="s">
        <v>285</v>
      </c>
      <c r="F63" s="96"/>
      <c r="G63" s="375">
        <f t="shared" si="3"/>
        <v>0.5</v>
      </c>
      <c r="H63" s="199">
        <f t="shared" si="3"/>
        <v>0.5</v>
      </c>
    </row>
    <row r="64" spans="1:8" ht="30" customHeight="1" x14ac:dyDescent="0.2">
      <c r="A64" s="90">
        <v>49</v>
      </c>
      <c r="B64" s="99" t="s">
        <v>109</v>
      </c>
      <c r="C64" s="105" t="s">
        <v>34</v>
      </c>
      <c r="D64" s="96" t="s">
        <v>283</v>
      </c>
      <c r="E64" s="96" t="s">
        <v>285</v>
      </c>
      <c r="F64" s="96" t="s">
        <v>121</v>
      </c>
      <c r="G64" s="375">
        <f t="shared" si="3"/>
        <v>0.5</v>
      </c>
      <c r="H64" s="199">
        <f t="shared" si="3"/>
        <v>0.5</v>
      </c>
    </row>
    <row r="65" spans="1:8" ht="43.5" customHeight="1" x14ac:dyDescent="0.2">
      <c r="A65" s="35">
        <v>50</v>
      </c>
      <c r="B65" s="99" t="s">
        <v>110</v>
      </c>
      <c r="C65" s="105" t="s">
        <v>34</v>
      </c>
      <c r="D65" s="96" t="s">
        <v>283</v>
      </c>
      <c r="E65" s="96" t="s">
        <v>285</v>
      </c>
      <c r="F65" s="96" t="s">
        <v>100</v>
      </c>
      <c r="G65" s="375">
        <v>0.5</v>
      </c>
      <c r="H65" s="199">
        <v>0.5</v>
      </c>
    </row>
    <row r="66" spans="1:8" x14ac:dyDescent="0.2">
      <c r="A66" s="90">
        <v>51</v>
      </c>
      <c r="B66" s="95" t="s">
        <v>164</v>
      </c>
      <c r="C66" s="103" t="s">
        <v>34</v>
      </c>
      <c r="D66" s="97" t="s">
        <v>165</v>
      </c>
      <c r="E66" s="97"/>
      <c r="F66" s="97"/>
      <c r="G66" s="374">
        <f t="shared" ref="G66:H74" si="4">G67</f>
        <v>287.8</v>
      </c>
      <c r="H66" s="98">
        <f t="shared" si="4"/>
        <v>309.70000000000005</v>
      </c>
    </row>
    <row r="67" spans="1:8" x14ac:dyDescent="0.2">
      <c r="A67" s="35">
        <v>52</v>
      </c>
      <c r="B67" s="95" t="s">
        <v>89</v>
      </c>
      <c r="C67" s="103" t="s">
        <v>34</v>
      </c>
      <c r="D67" s="97" t="s">
        <v>97</v>
      </c>
      <c r="E67" s="97"/>
      <c r="F67" s="97"/>
      <c r="G67" s="374">
        <f t="shared" si="4"/>
        <v>287.8</v>
      </c>
      <c r="H67" s="98">
        <f t="shared" si="4"/>
        <v>309.70000000000005</v>
      </c>
    </row>
    <row r="68" spans="1:8" s="112" customFormat="1" ht="63.75" x14ac:dyDescent="0.2">
      <c r="A68" s="90">
        <v>53</v>
      </c>
      <c r="B68" s="104" t="s">
        <v>410</v>
      </c>
      <c r="C68" s="105" t="s">
        <v>34</v>
      </c>
      <c r="D68" s="96" t="s">
        <v>97</v>
      </c>
      <c r="E68" s="96" t="s">
        <v>215</v>
      </c>
      <c r="F68" s="96"/>
      <c r="G68" s="375">
        <f t="shared" si="4"/>
        <v>287.8</v>
      </c>
      <c r="H68" s="100">
        <f t="shared" si="4"/>
        <v>309.70000000000005</v>
      </c>
    </row>
    <row r="69" spans="1:8" ht="25.5" customHeight="1" x14ac:dyDescent="0.2">
      <c r="A69" s="35">
        <v>54</v>
      </c>
      <c r="B69" s="104" t="s">
        <v>166</v>
      </c>
      <c r="C69" s="105" t="s">
        <v>34</v>
      </c>
      <c r="D69" s="96" t="s">
        <v>97</v>
      </c>
      <c r="E69" s="96" t="s">
        <v>219</v>
      </c>
      <c r="F69" s="96"/>
      <c r="G69" s="375">
        <f>G70+G73</f>
        <v>287.8</v>
      </c>
      <c r="H69" s="100">
        <f>H70+H73</f>
        <v>309.70000000000005</v>
      </c>
    </row>
    <row r="70" spans="1:8" ht="94.5" customHeight="1" x14ac:dyDescent="0.2">
      <c r="A70" s="90">
        <v>55</v>
      </c>
      <c r="B70" s="99" t="s">
        <v>422</v>
      </c>
      <c r="C70" s="105" t="s">
        <v>34</v>
      </c>
      <c r="D70" s="96" t="s">
        <v>97</v>
      </c>
      <c r="E70" s="96" t="s">
        <v>221</v>
      </c>
      <c r="F70" s="96"/>
      <c r="G70" s="375">
        <f t="shared" si="4"/>
        <v>109.9</v>
      </c>
      <c r="H70" s="100">
        <f t="shared" si="4"/>
        <v>124.9</v>
      </c>
    </row>
    <row r="71" spans="1:8" ht="32.25" customHeight="1" x14ac:dyDescent="0.2">
      <c r="A71" s="35">
        <v>56</v>
      </c>
      <c r="B71" s="99" t="s">
        <v>109</v>
      </c>
      <c r="C71" s="105" t="s">
        <v>34</v>
      </c>
      <c r="D71" s="96" t="s">
        <v>97</v>
      </c>
      <c r="E71" s="96" t="s">
        <v>221</v>
      </c>
      <c r="F71" s="96" t="s">
        <v>121</v>
      </c>
      <c r="G71" s="375">
        <f t="shared" si="4"/>
        <v>109.9</v>
      </c>
      <c r="H71" s="100">
        <f t="shared" si="4"/>
        <v>124.9</v>
      </c>
    </row>
    <row r="72" spans="1:8" ht="28.5" customHeight="1" x14ac:dyDescent="0.2">
      <c r="A72" s="90">
        <v>57</v>
      </c>
      <c r="B72" s="99" t="s">
        <v>110</v>
      </c>
      <c r="C72" s="105" t="s">
        <v>34</v>
      </c>
      <c r="D72" s="96" t="s">
        <v>97</v>
      </c>
      <c r="E72" s="96" t="s">
        <v>221</v>
      </c>
      <c r="F72" s="96" t="s">
        <v>100</v>
      </c>
      <c r="G72" s="375">
        <v>109.9</v>
      </c>
      <c r="H72" s="100">
        <v>124.9</v>
      </c>
    </row>
    <row r="73" spans="1:8" ht="119.25" customHeight="1" x14ac:dyDescent="0.2">
      <c r="A73" s="35">
        <v>58</v>
      </c>
      <c r="B73" s="99" t="s">
        <v>303</v>
      </c>
      <c r="C73" s="105" t="s">
        <v>34</v>
      </c>
      <c r="D73" s="96" t="s">
        <v>97</v>
      </c>
      <c r="E73" s="96" t="s">
        <v>279</v>
      </c>
      <c r="F73" s="96"/>
      <c r="G73" s="375">
        <f t="shared" si="4"/>
        <v>177.9</v>
      </c>
      <c r="H73" s="100">
        <f t="shared" si="4"/>
        <v>184.8</v>
      </c>
    </row>
    <row r="74" spans="1:8" ht="32.25" customHeight="1" x14ac:dyDescent="0.2">
      <c r="A74" s="90">
        <v>59</v>
      </c>
      <c r="B74" s="99" t="s">
        <v>109</v>
      </c>
      <c r="C74" s="105" t="s">
        <v>34</v>
      </c>
      <c r="D74" s="96" t="s">
        <v>97</v>
      </c>
      <c r="E74" s="96" t="s">
        <v>279</v>
      </c>
      <c r="F74" s="96" t="s">
        <v>121</v>
      </c>
      <c r="G74" s="375">
        <f t="shared" si="4"/>
        <v>177.9</v>
      </c>
      <c r="H74" s="100">
        <f t="shared" si="4"/>
        <v>184.8</v>
      </c>
    </row>
    <row r="75" spans="1:8" ht="28.5" customHeight="1" x14ac:dyDescent="0.2">
      <c r="A75" s="35">
        <v>60</v>
      </c>
      <c r="B75" s="99" t="s">
        <v>110</v>
      </c>
      <c r="C75" s="105" t="s">
        <v>34</v>
      </c>
      <c r="D75" s="96" t="s">
        <v>97</v>
      </c>
      <c r="E75" s="96" t="s">
        <v>279</v>
      </c>
      <c r="F75" s="96" t="s">
        <v>100</v>
      </c>
      <c r="G75" s="375">
        <v>177.9</v>
      </c>
      <c r="H75" s="100">
        <v>184.8</v>
      </c>
    </row>
    <row r="76" spans="1:8" ht="20.25" customHeight="1" x14ac:dyDescent="0.2">
      <c r="A76" s="90">
        <v>61</v>
      </c>
      <c r="B76" s="95" t="s">
        <v>129</v>
      </c>
      <c r="C76" s="96" t="s">
        <v>34</v>
      </c>
      <c r="D76" s="97" t="s">
        <v>130</v>
      </c>
      <c r="E76" s="96"/>
      <c r="F76" s="96"/>
      <c r="G76" s="376">
        <f t="shared" ref="G76:H84" si="5">G77</f>
        <v>282.3</v>
      </c>
      <c r="H76" s="251">
        <f t="shared" si="5"/>
        <v>282.3</v>
      </c>
    </row>
    <row r="77" spans="1:8" ht="23.25" customHeight="1" x14ac:dyDescent="0.2">
      <c r="A77" s="35">
        <v>62</v>
      </c>
      <c r="B77" s="106" t="s">
        <v>69</v>
      </c>
      <c r="C77" s="96" t="s">
        <v>34</v>
      </c>
      <c r="D77" s="96" t="s">
        <v>95</v>
      </c>
      <c r="E77" s="96"/>
      <c r="F77" s="96"/>
      <c r="G77" s="377">
        <f t="shared" si="5"/>
        <v>282.3</v>
      </c>
      <c r="H77" s="199">
        <f t="shared" si="5"/>
        <v>282.3</v>
      </c>
    </row>
    <row r="78" spans="1:8" ht="60" customHeight="1" x14ac:dyDescent="0.2">
      <c r="A78" s="90">
        <v>63</v>
      </c>
      <c r="B78" s="99" t="s">
        <v>168</v>
      </c>
      <c r="C78" s="96" t="s">
        <v>34</v>
      </c>
      <c r="D78" s="96" t="s">
        <v>95</v>
      </c>
      <c r="E78" s="96" t="s">
        <v>215</v>
      </c>
      <c r="F78" s="96" t="s">
        <v>116</v>
      </c>
      <c r="G78" s="377">
        <f t="shared" si="5"/>
        <v>282.3</v>
      </c>
      <c r="H78" s="199">
        <f t="shared" si="5"/>
        <v>282.3</v>
      </c>
    </row>
    <row r="79" spans="1:8" ht="35.25" customHeight="1" x14ac:dyDescent="0.2">
      <c r="A79" s="35">
        <v>64</v>
      </c>
      <c r="B79" s="99" t="s">
        <v>167</v>
      </c>
      <c r="C79" s="96" t="s">
        <v>34</v>
      </c>
      <c r="D79" s="96" t="s">
        <v>95</v>
      </c>
      <c r="E79" s="96" t="s">
        <v>222</v>
      </c>
      <c r="F79" s="96" t="s">
        <v>116</v>
      </c>
      <c r="G79" s="377">
        <f>G80+G83</f>
        <v>282.3</v>
      </c>
      <c r="H79" s="199">
        <f>H80+H83</f>
        <v>282.3</v>
      </c>
    </row>
    <row r="80" spans="1:8" ht="77.25" customHeight="1" x14ac:dyDescent="0.2">
      <c r="A80" s="90">
        <v>65</v>
      </c>
      <c r="B80" s="104" t="s">
        <v>223</v>
      </c>
      <c r="C80" s="105" t="s">
        <v>34</v>
      </c>
      <c r="D80" s="96" t="s">
        <v>95</v>
      </c>
      <c r="E80" s="96" t="s">
        <v>224</v>
      </c>
      <c r="F80" s="96"/>
      <c r="G80" s="377">
        <f t="shared" si="5"/>
        <v>266</v>
      </c>
      <c r="H80" s="199">
        <f t="shared" si="5"/>
        <v>266</v>
      </c>
    </row>
    <row r="81" spans="1:9" s="112" customFormat="1" ht="30" customHeight="1" x14ac:dyDescent="0.2">
      <c r="A81" s="35">
        <v>66</v>
      </c>
      <c r="B81" s="99" t="s">
        <v>109</v>
      </c>
      <c r="C81" s="105" t="s">
        <v>34</v>
      </c>
      <c r="D81" s="96" t="s">
        <v>95</v>
      </c>
      <c r="E81" s="96" t="s">
        <v>224</v>
      </c>
      <c r="F81" s="96" t="s">
        <v>121</v>
      </c>
      <c r="G81" s="377">
        <f t="shared" si="5"/>
        <v>266</v>
      </c>
      <c r="H81" s="199">
        <f t="shared" si="5"/>
        <v>266</v>
      </c>
    </row>
    <row r="82" spans="1:9" ht="26.25" customHeight="1" x14ac:dyDescent="0.2">
      <c r="A82" s="90">
        <v>67</v>
      </c>
      <c r="B82" s="99" t="s">
        <v>110</v>
      </c>
      <c r="C82" s="105" t="s">
        <v>34</v>
      </c>
      <c r="D82" s="96" t="s">
        <v>95</v>
      </c>
      <c r="E82" s="96" t="s">
        <v>224</v>
      </c>
      <c r="F82" s="96" t="s">
        <v>100</v>
      </c>
      <c r="G82" s="377">
        <v>266</v>
      </c>
      <c r="H82" s="199">
        <v>266</v>
      </c>
    </row>
    <row r="83" spans="1:9" ht="77.25" customHeight="1" x14ac:dyDescent="0.2">
      <c r="A83" s="35">
        <v>68</v>
      </c>
      <c r="B83" s="104" t="s">
        <v>411</v>
      </c>
      <c r="C83" s="105" t="s">
        <v>34</v>
      </c>
      <c r="D83" s="96" t="s">
        <v>95</v>
      </c>
      <c r="E83" s="96" t="s">
        <v>289</v>
      </c>
      <c r="F83" s="96"/>
      <c r="G83" s="377">
        <f t="shared" si="5"/>
        <v>16.3</v>
      </c>
      <c r="H83" s="199">
        <f t="shared" si="5"/>
        <v>16.3</v>
      </c>
    </row>
    <row r="84" spans="1:9" s="112" customFormat="1" ht="30" customHeight="1" x14ac:dyDescent="0.2">
      <c r="A84" s="90">
        <v>69</v>
      </c>
      <c r="B84" s="99" t="s">
        <v>109</v>
      </c>
      <c r="C84" s="105" t="s">
        <v>34</v>
      </c>
      <c r="D84" s="96" t="s">
        <v>95</v>
      </c>
      <c r="E84" s="96" t="s">
        <v>289</v>
      </c>
      <c r="F84" s="96" t="s">
        <v>121</v>
      </c>
      <c r="G84" s="377">
        <f t="shared" si="5"/>
        <v>16.3</v>
      </c>
      <c r="H84" s="199">
        <f t="shared" si="5"/>
        <v>16.3</v>
      </c>
    </row>
    <row r="85" spans="1:9" ht="26.25" customHeight="1" x14ac:dyDescent="0.2">
      <c r="A85" s="35">
        <v>70</v>
      </c>
      <c r="B85" s="99" t="s">
        <v>110</v>
      </c>
      <c r="C85" s="105" t="s">
        <v>34</v>
      </c>
      <c r="D85" s="96" t="s">
        <v>95</v>
      </c>
      <c r="E85" s="96" t="s">
        <v>289</v>
      </c>
      <c r="F85" s="96" t="s">
        <v>100</v>
      </c>
      <c r="G85" s="377">
        <v>16.3</v>
      </c>
      <c r="H85" s="199">
        <v>16.3</v>
      </c>
    </row>
    <row r="86" spans="1:9" ht="26.25" customHeight="1" x14ac:dyDescent="0.2">
      <c r="A86" s="90">
        <v>71</v>
      </c>
      <c r="B86" s="107" t="s">
        <v>92</v>
      </c>
      <c r="C86" s="97" t="s">
        <v>34</v>
      </c>
      <c r="D86" s="97" t="s">
        <v>134</v>
      </c>
      <c r="E86" s="97"/>
      <c r="F86" s="97"/>
      <c r="G86" s="374">
        <f t="shared" ref="G86:H91" si="6">G87</f>
        <v>2020.1</v>
      </c>
      <c r="H86" s="98">
        <f t="shared" si="6"/>
        <v>2020.1</v>
      </c>
    </row>
    <row r="87" spans="1:9" ht="24" customHeight="1" x14ac:dyDescent="0.2">
      <c r="A87" s="35">
        <v>72</v>
      </c>
      <c r="B87" s="108" t="s">
        <v>73</v>
      </c>
      <c r="C87" s="96" t="s">
        <v>34</v>
      </c>
      <c r="D87" s="96" t="s">
        <v>133</v>
      </c>
      <c r="E87" s="96"/>
      <c r="F87" s="96"/>
      <c r="G87" s="375">
        <f t="shared" si="6"/>
        <v>2020.1</v>
      </c>
      <c r="H87" s="100">
        <f t="shared" si="6"/>
        <v>2020.1</v>
      </c>
    </row>
    <row r="88" spans="1:9" ht="26.25" customHeight="1" x14ac:dyDescent="0.2">
      <c r="A88" s="90">
        <v>73</v>
      </c>
      <c r="B88" s="99" t="s">
        <v>132</v>
      </c>
      <c r="C88" s="96" t="s">
        <v>34</v>
      </c>
      <c r="D88" s="96" t="s">
        <v>133</v>
      </c>
      <c r="E88" s="96" t="s">
        <v>225</v>
      </c>
      <c r="F88" s="96" t="s">
        <v>116</v>
      </c>
      <c r="G88" s="375">
        <f t="shared" si="6"/>
        <v>2020.1</v>
      </c>
      <c r="H88" s="100">
        <f t="shared" si="6"/>
        <v>2020.1</v>
      </c>
    </row>
    <row r="89" spans="1:9" ht="26.25" customHeight="1" x14ac:dyDescent="0.2">
      <c r="A89" s="35">
        <v>74</v>
      </c>
      <c r="B89" s="99" t="s">
        <v>131</v>
      </c>
      <c r="C89" s="96" t="s">
        <v>34</v>
      </c>
      <c r="D89" s="96" t="s">
        <v>133</v>
      </c>
      <c r="E89" s="96" t="s">
        <v>226</v>
      </c>
      <c r="F89" s="96" t="s">
        <v>116</v>
      </c>
      <c r="G89" s="375">
        <f t="shared" si="6"/>
        <v>2020.1</v>
      </c>
      <c r="H89" s="100">
        <f t="shared" si="6"/>
        <v>2020.1</v>
      </c>
    </row>
    <row r="90" spans="1:9" ht="26.25" customHeight="1" x14ac:dyDescent="0.2">
      <c r="A90" s="90">
        <v>75</v>
      </c>
      <c r="B90" s="99" t="s">
        <v>412</v>
      </c>
      <c r="C90" s="96" t="s">
        <v>34</v>
      </c>
      <c r="D90" s="96" t="s">
        <v>133</v>
      </c>
      <c r="E90" s="96" t="s">
        <v>295</v>
      </c>
      <c r="F90" s="96" t="s">
        <v>116</v>
      </c>
      <c r="G90" s="375">
        <f t="shared" si="6"/>
        <v>2020.1</v>
      </c>
      <c r="H90" s="199">
        <f t="shared" si="6"/>
        <v>2020.1</v>
      </c>
    </row>
    <row r="91" spans="1:9" ht="26.25" customHeight="1" x14ac:dyDescent="0.2">
      <c r="A91" s="35">
        <v>76</v>
      </c>
      <c r="B91" s="99" t="s">
        <v>298</v>
      </c>
      <c r="C91" s="96" t="s">
        <v>34</v>
      </c>
      <c r="D91" s="96" t="s">
        <v>133</v>
      </c>
      <c r="E91" s="96" t="s">
        <v>295</v>
      </c>
      <c r="F91" s="96" t="s">
        <v>296</v>
      </c>
      <c r="G91" s="375">
        <f t="shared" si="6"/>
        <v>2020.1</v>
      </c>
      <c r="H91" s="199">
        <f t="shared" si="6"/>
        <v>2020.1</v>
      </c>
    </row>
    <row r="92" spans="1:9" ht="26.25" customHeight="1" x14ac:dyDescent="0.2">
      <c r="A92" s="90">
        <v>77</v>
      </c>
      <c r="B92" s="99" t="s">
        <v>48</v>
      </c>
      <c r="C92" s="96" t="s">
        <v>34</v>
      </c>
      <c r="D92" s="96" t="s">
        <v>133</v>
      </c>
      <c r="E92" s="96" t="s">
        <v>295</v>
      </c>
      <c r="F92" s="96" t="s">
        <v>297</v>
      </c>
      <c r="G92" s="375">
        <v>2020.1</v>
      </c>
      <c r="H92" s="199">
        <v>2020.1</v>
      </c>
    </row>
    <row r="93" spans="1:9" ht="27.75" customHeight="1" x14ac:dyDescent="0.2">
      <c r="A93" s="35">
        <v>78</v>
      </c>
      <c r="B93" s="109" t="s">
        <v>115</v>
      </c>
      <c r="C93" s="103" t="s">
        <v>34</v>
      </c>
      <c r="D93" s="97" t="s">
        <v>127</v>
      </c>
      <c r="E93" s="97"/>
      <c r="F93" s="97"/>
      <c r="G93" s="374">
        <f t="shared" ref="G93:H95" si="7">G94</f>
        <v>23</v>
      </c>
      <c r="H93" s="98">
        <f t="shared" si="7"/>
        <v>23</v>
      </c>
    </row>
    <row r="94" spans="1:9" ht="20.25" customHeight="1" x14ac:dyDescent="0.2">
      <c r="A94" s="90">
        <v>79</v>
      </c>
      <c r="B94" s="109" t="s">
        <v>91</v>
      </c>
      <c r="C94" s="103" t="s">
        <v>34</v>
      </c>
      <c r="D94" s="97" t="s">
        <v>96</v>
      </c>
      <c r="E94" s="97"/>
      <c r="F94" s="97"/>
      <c r="G94" s="374">
        <f t="shared" si="7"/>
        <v>23</v>
      </c>
      <c r="H94" s="98">
        <f t="shared" si="7"/>
        <v>23</v>
      </c>
    </row>
    <row r="95" spans="1:9" ht="57.75" customHeight="1" x14ac:dyDescent="0.2">
      <c r="A95" s="35">
        <v>80</v>
      </c>
      <c r="B95" s="99" t="s">
        <v>168</v>
      </c>
      <c r="C95" s="96" t="s">
        <v>34</v>
      </c>
      <c r="D95" s="96" t="s">
        <v>96</v>
      </c>
      <c r="E95" s="96" t="s">
        <v>215</v>
      </c>
      <c r="F95" s="96"/>
      <c r="G95" s="375">
        <f t="shared" si="7"/>
        <v>23</v>
      </c>
      <c r="H95" s="100">
        <f t="shared" si="7"/>
        <v>23</v>
      </c>
    </row>
    <row r="96" spans="1:9" ht="30.75" customHeight="1" x14ac:dyDescent="0.2">
      <c r="A96" s="90">
        <v>81</v>
      </c>
      <c r="B96" s="99" t="s">
        <v>167</v>
      </c>
      <c r="C96" s="96" t="s">
        <v>34</v>
      </c>
      <c r="D96" s="96" t="s">
        <v>96</v>
      </c>
      <c r="E96" s="96" t="s">
        <v>216</v>
      </c>
      <c r="F96" s="97"/>
      <c r="G96" s="375">
        <f>G97+G100</f>
        <v>23</v>
      </c>
      <c r="H96" s="100">
        <f>H97+H100</f>
        <v>23</v>
      </c>
      <c r="I96" s="211"/>
    </row>
    <row r="97" spans="1:9" ht="107.25" customHeight="1" x14ac:dyDescent="0.2">
      <c r="A97" s="35">
        <v>82</v>
      </c>
      <c r="B97" s="104" t="s">
        <v>413</v>
      </c>
      <c r="C97" s="105" t="s">
        <v>34</v>
      </c>
      <c r="D97" s="96" t="s">
        <v>96</v>
      </c>
      <c r="E97" s="96" t="s">
        <v>227</v>
      </c>
      <c r="F97" s="97"/>
      <c r="G97" s="375">
        <f>G98</f>
        <v>18.899999999999999</v>
      </c>
      <c r="H97" s="100">
        <f>H98</f>
        <v>18.899999999999999</v>
      </c>
    </row>
    <row r="98" spans="1:9" s="20" customFormat="1" ht="32.25" customHeight="1" x14ac:dyDescent="0.2">
      <c r="A98" s="90">
        <v>83</v>
      </c>
      <c r="B98" s="99" t="s">
        <v>109</v>
      </c>
      <c r="C98" s="105" t="s">
        <v>34</v>
      </c>
      <c r="D98" s="96" t="s">
        <v>96</v>
      </c>
      <c r="E98" s="96" t="s">
        <v>227</v>
      </c>
      <c r="F98" s="96" t="s">
        <v>121</v>
      </c>
      <c r="G98" s="375">
        <f>G99</f>
        <v>18.899999999999999</v>
      </c>
      <c r="H98" s="100">
        <f>H99</f>
        <v>18.899999999999999</v>
      </c>
    </row>
    <row r="99" spans="1:9" ht="44.25" customHeight="1" x14ac:dyDescent="0.2">
      <c r="A99" s="35">
        <v>84</v>
      </c>
      <c r="B99" s="99" t="s">
        <v>110</v>
      </c>
      <c r="C99" s="105" t="s">
        <v>34</v>
      </c>
      <c r="D99" s="96" t="s">
        <v>96</v>
      </c>
      <c r="E99" s="96" t="s">
        <v>227</v>
      </c>
      <c r="F99" s="96" t="s">
        <v>100</v>
      </c>
      <c r="G99" s="375">
        <v>18.899999999999999</v>
      </c>
      <c r="H99" s="100">
        <v>18.899999999999999</v>
      </c>
    </row>
    <row r="100" spans="1:9" ht="105.75" customHeight="1" x14ac:dyDescent="0.2">
      <c r="A100" s="90">
        <v>85</v>
      </c>
      <c r="B100" s="104" t="s">
        <v>228</v>
      </c>
      <c r="C100" s="105" t="s">
        <v>34</v>
      </c>
      <c r="D100" s="96" t="s">
        <v>96</v>
      </c>
      <c r="E100" s="96" t="s">
        <v>229</v>
      </c>
      <c r="F100" s="97"/>
      <c r="G100" s="377">
        <f>G101</f>
        <v>4.0999999999999996</v>
      </c>
      <c r="H100" s="199">
        <f>H101</f>
        <v>4.0999999999999996</v>
      </c>
    </row>
    <row r="101" spans="1:9" ht="34.5" customHeight="1" x14ac:dyDescent="0.2">
      <c r="A101" s="35">
        <v>86</v>
      </c>
      <c r="B101" s="99" t="s">
        <v>109</v>
      </c>
      <c r="C101" s="105" t="s">
        <v>34</v>
      </c>
      <c r="D101" s="96" t="s">
        <v>96</v>
      </c>
      <c r="E101" s="96" t="s">
        <v>229</v>
      </c>
      <c r="F101" s="96" t="s">
        <v>121</v>
      </c>
      <c r="G101" s="377">
        <f>G102</f>
        <v>4.0999999999999996</v>
      </c>
      <c r="H101" s="199">
        <f>H102</f>
        <v>4.0999999999999996</v>
      </c>
    </row>
    <row r="102" spans="1:9" ht="38.25" x14ac:dyDescent="0.2">
      <c r="A102" s="90">
        <v>87</v>
      </c>
      <c r="B102" s="116" t="s">
        <v>110</v>
      </c>
      <c r="C102" s="117" t="s">
        <v>34</v>
      </c>
      <c r="D102" s="118" t="s">
        <v>96</v>
      </c>
      <c r="E102" s="118" t="s">
        <v>229</v>
      </c>
      <c r="F102" s="118" t="s">
        <v>100</v>
      </c>
      <c r="G102" s="377">
        <v>4.0999999999999996</v>
      </c>
      <c r="H102" s="378">
        <v>4.0999999999999996</v>
      </c>
    </row>
    <row r="103" spans="1:9" x14ac:dyDescent="0.2">
      <c r="A103" s="35">
        <v>88</v>
      </c>
      <c r="B103" s="379" t="s">
        <v>406</v>
      </c>
      <c r="C103" s="342"/>
      <c r="D103" s="380"/>
      <c r="E103" s="380"/>
      <c r="F103" s="380"/>
      <c r="G103" s="381">
        <v>148.5</v>
      </c>
      <c r="H103" s="382">
        <v>297.7</v>
      </c>
    </row>
    <row r="104" spans="1:9" ht="28.5" customHeight="1" thickBot="1" x14ac:dyDescent="0.25">
      <c r="A104" s="555" t="s">
        <v>79</v>
      </c>
      <c r="B104" s="556"/>
      <c r="C104" s="556"/>
      <c r="D104" s="556"/>
      <c r="E104" s="556"/>
      <c r="F104" s="556"/>
      <c r="G104" s="383">
        <f>G93+G86+G66+G17+G44+G103+G76+G53</f>
        <v>6219.6</v>
      </c>
      <c r="H104" s="405">
        <f>H93+H86+H66+H17+H44+H103+H76+H53</f>
        <v>6240.9000000000005</v>
      </c>
      <c r="I104" s="211"/>
    </row>
    <row r="105" spans="1:9" x14ac:dyDescent="0.2">
      <c r="A105" s="17"/>
      <c r="B105" s="17"/>
      <c r="C105" s="17"/>
      <c r="D105" s="17"/>
      <c r="E105" s="18"/>
      <c r="G105" s="384"/>
      <c r="H105" s="384"/>
    </row>
    <row r="106" spans="1:9" x14ac:dyDescent="0.2">
      <c r="A106" s="17"/>
      <c r="B106" s="17"/>
      <c r="C106" s="17"/>
      <c r="D106" s="17"/>
      <c r="E106" s="18"/>
      <c r="G106" s="16"/>
      <c r="H106" s="16"/>
    </row>
    <row r="107" spans="1:9" x14ac:dyDescent="0.2">
      <c r="A107" s="17"/>
      <c r="B107" s="17"/>
      <c r="C107" s="17"/>
      <c r="D107" s="17"/>
      <c r="E107" s="18"/>
    </row>
    <row r="108" spans="1:9" x14ac:dyDescent="0.2">
      <c r="A108" s="17"/>
      <c r="B108" s="17"/>
      <c r="C108" s="17"/>
      <c r="D108" s="17"/>
      <c r="E108" s="18"/>
    </row>
    <row r="109" spans="1:9" x14ac:dyDescent="0.2">
      <c r="A109" s="17"/>
      <c r="B109" s="17"/>
      <c r="C109" s="17"/>
      <c r="D109" s="17"/>
      <c r="E109" s="18"/>
    </row>
    <row r="110" spans="1:9" x14ac:dyDescent="0.2">
      <c r="A110" s="17"/>
      <c r="B110" s="17"/>
      <c r="C110" s="17"/>
      <c r="D110" s="17"/>
      <c r="E110" s="18"/>
    </row>
    <row r="111" spans="1:9" x14ac:dyDescent="0.2">
      <c r="A111" s="17"/>
      <c r="B111" s="17"/>
      <c r="C111" s="17"/>
      <c r="D111" s="17"/>
      <c r="E111" s="18"/>
    </row>
    <row r="112" spans="1:9" x14ac:dyDescent="0.2">
      <c r="A112" s="17"/>
      <c r="B112" s="17"/>
      <c r="C112" s="17"/>
      <c r="D112" s="17"/>
      <c r="E112" s="18"/>
    </row>
    <row r="113" spans="1:9" x14ac:dyDescent="0.2">
      <c r="A113" s="17"/>
      <c r="B113" s="17"/>
      <c r="C113" s="17"/>
      <c r="D113" s="17"/>
      <c r="E113" s="18"/>
    </row>
    <row r="114" spans="1:9" x14ac:dyDescent="0.2">
      <c r="A114" s="17"/>
      <c r="B114" s="17"/>
      <c r="C114" s="17"/>
      <c r="D114" s="17"/>
      <c r="E114" s="18"/>
    </row>
    <row r="115" spans="1:9" x14ac:dyDescent="0.2">
      <c r="A115" s="17"/>
      <c r="B115" s="17"/>
      <c r="C115" s="17"/>
      <c r="D115" s="17"/>
      <c r="E115" s="18"/>
    </row>
    <row r="116" spans="1:9" x14ac:dyDescent="0.2">
      <c r="A116" s="17"/>
      <c r="B116" s="17"/>
      <c r="C116" s="17"/>
      <c r="D116" s="17"/>
      <c r="E116" s="18"/>
    </row>
    <row r="117" spans="1:9" x14ac:dyDescent="0.2">
      <c r="A117" s="17"/>
      <c r="B117" s="17"/>
      <c r="C117" s="17"/>
      <c r="D117" s="17"/>
      <c r="E117" s="18"/>
    </row>
    <row r="118" spans="1:9" x14ac:dyDescent="0.2">
      <c r="A118" s="17"/>
      <c r="B118" s="17"/>
      <c r="C118" s="17"/>
      <c r="D118" s="17"/>
      <c r="E118" s="18"/>
    </row>
    <row r="119" spans="1:9" x14ac:dyDescent="0.2">
      <c r="A119" s="17"/>
      <c r="B119" s="17"/>
      <c r="C119" s="17"/>
      <c r="D119" s="17"/>
      <c r="E119" s="18"/>
    </row>
    <row r="120" spans="1:9" x14ac:dyDescent="0.2">
      <c r="A120" s="17"/>
      <c r="B120" s="17"/>
      <c r="C120" s="17"/>
      <c r="D120" s="17"/>
      <c r="E120" s="18"/>
    </row>
    <row r="121" spans="1:9" s="16" customFormat="1" x14ac:dyDescent="0.2">
      <c r="A121" s="17"/>
      <c r="B121" s="17"/>
      <c r="C121" s="17"/>
      <c r="D121" s="17"/>
      <c r="E121" s="18"/>
      <c r="G121" s="282"/>
      <c r="H121" s="282"/>
      <c r="I121" s="282"/>
    </row>
    <row r="122" spans="1:9" s="16" customFormat="1" x14ac:dyDescent="0.2">
      <c r="A122" s="17"/>
      <c r="B122" s="17"/>
      <c r="C122" s="17"/>
      <c r="D122" s="17"/>
      <c r="E122" s="18"/>
      <c r="G122" s="282"/>
      <c r="H122" s="282"/>
      <c r="I122" s="282"/>
    </row>
    <row r="123" spans="1:9" s="16" customFormat="1" x14ac:dyDescent="0.2">
      <c r="A123" s="17"/>
      <c r="B123" s="17"/>
      <c r="C123" s="17"/>
      <c r="D123" s="17"/>
      <c r="E123" s="18"/>
      <c r="G123" s="282"/>
      <c r="H123" s="282"/>
      <c r="I123" s="282"/>
    </row>
    <row r="124" spans="1:9" s="16" customFormat="1" x14ac:dyDescent="0.2">
      <c r="A124" s="17"/>
      <c r="B124" s="17"/>
      <c r="C124" s="17"/>
      <c r="D124" s="17"/>
      <c r="E124" s="18"/>
      <c r="G124" s="282"/>
      <c r="H124" s="282"/>
      <c r="I124" s="282"/>
    </row>
    <row r="125" spans="1:9" s="16" customFormat="1" x14ac:dyDescent="0.2">
      <c r="A125" s="17"/>
      <c r="B125" s="17"/>
      <c r="C125" s="17"/>
      <c r="D125" s="17"/>
      <c r="E125" s="18"/>
      <c r="G125" s="282"/>
      <c r="H125" s="282"/>
      <c r="I125" s="282"/>
    </row>
    <row r="126" spans="1:9" s="16" customFormat="1" x14ac:dyDescent="0.2">
      <c r="A126" s="17"/>
      <c r="B126" s="17"/>
      <c r="C126" s="17"/>
      <c r="D126" s="17"/>
      <c r="E126" s="18"/>
      <c r="G126" s="282"/>
      <c r="H126" s="282"/>
      <c r="I126" s="282"/>
    </row>
    <row r="127" spans="1:9" s="16" customFormat="1" x14ac:dyDescent="0.2">
      <c r="A127" s="17"/>
      <c r="B127" s="17"/>
      <c r="C127" s="17"/>
      <c r="D127" s="17"/>
      <c r="E127" s="18"/>
      <c r="G127" s="282"/>
      <c r="H127" s="282"/>
      <c r="I127" s="282"/>
    </row>
    <row r="128" spans="1:9" s="16" customFormat="1" x14ac:dyDescent="0.2">
      <c r="A128" s="17"/>
      <c r="B128" s="17"/>
      <c r="C128" s="17"/>
      <c r="D128" s="17"/>
      <c r="E128" s="18"/>
      <c r="G128" s="282"/>
      <c r="H128" s="282"/>
      <c r="I128" s="282"/>
    </row>
    <row r="129" spans="1:9" s="16" customFormat="1" x14ac:dyDescent="0.2">
      <c r="A129" s="17"/>
      <c r="B129" s="17"/>
      <c r="C129" s="17"/>
      <c r="D129" s="17"/>
      <c r="E129" s="18"/>
      <c r="G129" s="282"/>
      <c r="H129" s="282"/>
      <c r="I129" s="282"/>
    </row>
    <row r="130" spans="1:9" s="16" customFormat="1" x14ac:dyDescent="0.2">
      <c r="A130" s="17"/>
      <c r="B130" s="17"/>
      <c r="C130" s="17"/>
      <c r="D130" s="17"/>
      <c r="E130" s="18"/>
      <c r="G130" s="282"/>
      <c r="H130" s="282"/>
      <c r="I130" s="282"/>
    </row>
    <row r="131" spans="1:9" s="16" customFormat="1" x14ac:dyDescent="0.2">
      <c r="A131" s="17"/>
      <c r="B131" s="17"/>
      <c r="C131" s="17"/>
      <c r="D131" s="17"/>
      <c r="E131" s="18"/>
      <c r="G131" s="282"/>
      <c r="H131" s="282"/>
      <c r="I131" s="282"/>
    </row>
    <row r="132" spans="1:9" s="16" customFormat="1" x14ac:dyDescent="0.2">
      <c r="A132" s="17"/>
      <c r="B132" s="17"/>
      <c r="C132" s="17"/>
      <c r="D132" s="17"/>
      <c r="E132" s="18"/>
      <c r="G132" s="282"/>
      <c r="H132" s="282"/>
      <c r="I132" s="282"/>
    </row>
    <row r="133" spans="1:9" s="16" customFormat="1" x14ac:dyDescent="0.2">
      <c r="A133" s="17"/>
      <c r="B133" s="17"/>
      <c r="C133" s="17"/>
      <c r="D133" s="17"/>
      <c r="E133" s="18"/>
      <c r="G133" s="282"/>
      <c r="H133" s="282"/>
      <c r="I133" s="282"/>
    </row>
    <row r="134" spans="1:9" s="16" customFormat="1" x14ac:dyDescent="0.2">
      <c r="A134" s="17"/>
      <c r="B134" s="17"/>
      <c r="C134" s="17"/>
      <c r="D134" s="17"/>
      <c r="E134" s="18"/>
      <c r="G134" s="282"/>
      <c r="H134" s="282"/>
      <c r="I134" s="282"/>
    </row>
    <row r="135" spans="1:9" s="16" customFormat="1" x14ac:dyDescent="0.2">
      <c r="A135" s="17"/>
      <c r="B135" s="17"/>
      <c r="C135" s="17"/>
      <c r="D135" s="17"/>
      <c r="E135" s="18"/>
      <c r="G135" s="282"/>
      <c r="H135" s="282"/>
      <c r="I135" s="282"/>
    </row>
    <row r="136" spans="1:9" s="16" customFormat="1" x14ac:dyDescent="0.2">
      <c r="A136" s="17"/>
      <c r="B136" s="17"/>
      <c r="C136" s="17"/>
      <c r="D136" s="17"/>
      <c r="E136" s="18"/>
      <c r="G136" s="282"/>
      <c r="H136" s="282"/>
      <c r="I136" s="282"/>
    </row>
    <row r="137" spans="1:9" s="16" customFormat="1" x14ac:dyDescent="0.2">
      <c r="A137" s="17"/>
      <c r="B137" s="17"/>
      <c r="C137" s="17"/>
      <c r="D137" s="17"/>
      <c r="E137" s="18"/>
      <c r="G137" s="282"/>
      <c r="H137" s="282"/>
      <c r="I137" s="282"/>
    </row>
    <row r="138" spans="1:9" s="16" customFormat="1" x14ac:dyDescent="0.2">
      <c r="A138" s="17"/>
      <c r="B138" s="17"/>
      <c r="C138" s="17"/>
      <c r="D138" s="17"/>
      <c r="E138" s="18"/>
      <c r="G138" s="282"/>
      <c r="H138" s="282"/>
      <c r="I138" s="282"/>
    </row>
    <row r="139" spans="1:9" s="16" customFormat="1" x14ac:dyDescent="0.2">
      <c r="A139" s="17"/>
      <c r="B139" s="17"/>
      <c r="C139" s="17"/>
      <c r="D139" s="17"/>
      <c r="E139" s="18"/>
      <c r="G139" s="282"/>
      <c r="H139" s="282"/>
      <c r="I139" s="282"/>
    </row>
    <row r="140" spans="1:9" s="16" customFormat="1" x14ac:dyDescent="0.2">
      <c r="A140" s="17"/>
      <c r="B140" s="17"/>
      <c r="C140" s="17"/>
      <c r="D140" s="17"/>
      <c r="E140" s="18"/>
      <c r="G140" s="282"/>
      <c r="H140" s="282"/>
      <c r="I140" s="282"/>
    </row>
    <row r="141" spans="1:9" s="16" customFormat="1" x14ac:dyDescent="0.2">
      <c r="A141" s="17"/>
      <c r="B141" s="17"/>
      <c r="C141" s="17"/>
      <c r="D141" s="17"/>
      <c r="E141" s="18"/>
      <c r="G141" s="282"/>
      <c r="H141" s="282"/>
      <c r="I141" s="282"/>
    </row>
    <row r="142" spans="1:9" s="16" customFormat="1" x14ac:dyDescent="0.2">
      <c r="A142" s="17"/>
      <c r="B142" s="17"/>
      <c r="C142" s="17"/>
      <c r="D142" s="17"/>
      <c r="E142" s="18"/>
      <c r="G142" s="282"/>
      <c r="H142" s="282"/>
      <c r="I142" s="282"/>
    </row>
    <row r="143" spans="1:9" s="16" customFormat="1" x14ac:dyDescent="0.2">
      <c r="A143" s="17"/>
      <c r="B143" s="17"/>
      <c r="C143" s="17"/>
      <c r="D143" s="17"/>
      <c r="E143" s="18"/>
      <c r="G143" s="282"/>
      <c r="H143" s="282"/>
      <c r="I143" s="282"/>
    </row>
    <row r="144" spans="1:9" s="16" customFormat="1" x14ac:dyDescent="0.2">
      <c r="A144" s="17"/>
      <c r="B144" s="17"/>
      <c r="C144" s="17"/>
      <c r="D144" s="17"/>
      <c r="E144" s="18"/>
      <c r="G144" s="282"/>
      <c r="H144" s="282"/>
      <c r="I144" s="282"/>
    </row>
    <row r="145" spans="1:9" s="16" customFormat="1" x14ac:dyDescent="0.2">
      <c r="A145" s="17"/>
      <c r="B145" s="17"/>
      <c r="C145" s="17"/>
      <c r="D145" s="17"/>
      <c r="E145" s="18"/>
      <c r="G145" s="282"/>
      <c r="H145" s="282"/>
      <c r="I145" s="282"/>
    </row>
    <row r="146" spans="1:9" s="16" customFormat="1" x14ac:dyDescent="0.2">
      <c r="A146" s="17"/>
      <c r="B146" s="17"/>
      <c r="C146" s="17"/>
      <c r="D146" s="17"/>
      <c r="E146" s="18"/>
      <c r="G146" s="282"/>
      <c r="H146" s="282"/>
      <c r="I146" s="282"/>
    </row>
    <row r="147" spans="1:9" s="16" customFormat="1" x14ac:dyDescent="0.2">
      <c r="A147" s="17"/>
      <c r="B147" s="17"/>
      <c r="C147" s="17"/>
      <c r="D147" s="17"/>
      <c r="E147" s="18"/>
      <c r="G147" s="282"/>
      <c r="H147" s="282"/>
      <c r="I147" s="282"/>
    </row>
    <row r="148" spans="1:9" s="16" customFormat="1" x14ac:dyDescent="0.2">
      <c r="A148" s="17"/>
      <c r="B148" s="17"/>
      <c r="C148" s="17"/>
      <c r="D148" s="17"/>
      <c r="E148" s="18"/>
      <c r="G148" s="282"/>
      <c r="H148" s="282"/>
      <c r="I148" s="282"/>
    </row>
    <row r="149" spans="1:9" s="16" customFormat="1" x14ac:dyDescent="0.2">
      <c r="A149" s="17"/>
      <c r="B149" s="17"/>
      <c r="C149" s="17"/>
      <c r="D149" s="17"/>
      <c r="E149" s="18"/>
      <c r="G149" s="282"/>
      <c r="H149" s="282"/>
      <c r="I149" s="282"/>
    </row>
    <row r="150" spans="1:9" s="16" customFormat="1" x14ac:dyDescent="0.2">
      <c r="A150" s="17"/>
      <c r="B150" s="17"/>
      <c r="C150" s="17"/>
      <c r="D150" s="17"/>
      <c r="E150" s="18"/>
      <c r="G150" s="282"/>
      <c r="H150" s="282"/>
      <c r="I150" s="282"/>
    </row>
    <row r="151" spans="1:9" s="16" customFormat="1" x14ac:dyDescent="0.2">
      <c r="A151" s="17"/>
      <c r="B151" s="17"/>
      <c r="C151" s="17"/>
      <c r="D151" s="17"/>
      <c r="E151" s="18"/>
      <c r="G151" s="282"/>
      <c r="H151" s="282"/>
      <c r="I151" s="282"/>
    </row>
    <row r="152" spans="1:9" s="16" customFormat="1" x14ac:dyDescent="0.2">
      <c r="A152" s="17"/>
      <c r="B152" s="17"/>
      <c r="C152" s="17"/>
      <c r="D152" s="17"/>
      <c r="E152" s="18"/>
      <c r="G152" s="282"/>
      <c r="H152" s="282"/>
      <c r="I152" s="282"/>
    </row>
    <row r="153" spans="1:9" s="16" customFormat="1" x14ac:dyDescent="0.2">
      <c r="A153" s="17"/>
      <c r="B153" s="17"/>
      <c r="C153" s="17"/>
      <c r="D153" s="17"/>
      <c r="E153" s="18"/>
      <c r="G153" s="282"/>
      <c r="H153" s="282"/>
      <c r="I153" s="282"/>
    </row>
    <row r="154" spans="1:9" s="16" customFormat="1" x14ac:dyDescent="0.2">
      <c r="A154" s="17"/>
      <c r="B154" s="17"/>
      <c r="C154" s="17"/>
      <c r="D154" s="17"/>
      <c r="E154" s="18"/>
      <c r="G154" s="282"/>
      <c r="H154" s="282"/>
      <c r="I154" s="282"/>
    </row>
    <row r="155" spans="1:9" s="16" customFormat="1" x14ac:dyDescent="0.2">
      <c r="A155" s="17"/>
      <c r="B155" s="17"/>
      <c r="C155" s="17"/>
      <c r="D155" s="17"/>
      <c r="E155" s="18"/>
      <c r="G155" s="282"/>
      <c r="H155" s="282"/>
      <c r="I155" s="282"/>
    </row>
    <row r="156" spans="1:9" s="16" customFormat="1" x14ac:dyDescent="0.2">
      <c r="A156" s="17"/>
      <c r="B156" s="17"/>
      <c r="C156" s="17"/>
      <c r="D156" s="17"/>
      <c r="E156" s="18"/>
      <c r="G156" s="282"/>
      <c r="H156" s="282"/>
      <c r="I156" s="282"/>
    </row>
    <row r="157" spans="1:9" s="16" customFormat="1" x14ac:dyDescent="0.2">
      <c r="A157" s="17"/>
      <c r="B157" s="17"/>
      <c r="C157" s="17"/>
      <c r="D157" s="17"/>
      <c r="E157" s="18"/>
      <c r="G157" s="282"/>
      <c r="H157" s="282"/>
      <c r="I157" s="282"/>
    </row>
    <row r="158" spans="1:9" s="16" customFormat="1" x14ac:dyDescent="0.2">
      <c r="A158" s="17"/>
      <c r="B158" s="17"/>
      <c r="C158" s="17"/>
      <c r="D158" s="17"/>
      <c r="E158" s="18"/>
      <c r="G158" s="282"/>
      <c r="H158" s="282"/>
      <c r="I158" s="282"/>
    </row>
    <row r="159" spans="1:9" s="16" customFormat="1" x14ac:dyDescent="0.2">
      <c r="A159" s="17"/>
      <c r="B159" s="17"/>
      <c r="C159" s="17"/>
      <c r="D159" s="17"/>
      <c r="E159" s="18"/>
      <c r="G159" s="282"/>
      <c r="H159" s="282"/>
      <c r="I159" s="282"/>
    </row>
    <row r="160" spans="1:9" s="16" customFormat="1" x14ac:dyDescent="0.2">
      <c r="A160" s="17"/>
      <c r="B160" s="17"/>
      <c r="C160" s="17"/>
      <c r="D160" s="17"/>
      <c r="E160" s="18"/>
      <c r="G160" s="282"/>
      <c r="H160" s="282"/>
      <c r="I160" s="282"/>
    </row>
    <row r="161" spans="1:9" s="16" customFormat="1" x14ac:dyDescent="0.2">
      <c r="A161" s="17"/>
      <c r="B161" s="17"/>
      <c r="C161" s="17"/>
      <c r="D161" s="17"/>
      <c r="E161" s="18"/>
      <c r="G161" s="282"/>
      <c r="H161" s="282"/>
      <c r="I161" s="282"/>
    </row>
    <row r="162" spans="1:9" s="16" customFormat="1" x14ac:dyDescent="0.2">
      <c r="A162" s="17"/>
      <c r="B162" s="17"/>
      <c r="C162" s="17"/>
      <c r="D162" s="17"/>
      <c r="E162" s="18"/>
      <c r="G162" s="282"/>
      <c r="H162" s="282"/>
      <c r="I162" s="282"/>
    </row>
    <row r="163" spans="1:9" s="16" customFormat="1" x14ac:dyDescent="0.2">
      <c r="A163" s="17"/>
      <c r="B163" s="17"/>
      <c r="C163" s="17"/>
      <c r="D163" s="17"/>
      <c r="E163" s="18"/>
      <c r="G163" s="282"/>
      <c r="H163" s="282"/>
      <c r="I163" s="282"/>
    </row>
    <row r="164" spans="1:9" s="16" customFormat="1" x14ac:dyDescent="0.2">
      <c r="A164" s="17"/>
      <c r="B164" s="17"/>
      <c r="C164" s="17"/>
      <c r="D164" s="17"/>
      <c r="E164" s="18"/>
      <c r="G164" s="282"/>
      <c r="H164" s="282"/>
      <c r="I164" s="282"/>
    </row>
    <row r="165" spans="1:9" s="16" customFormat="1" x14ac:dyDescent="0.2">
      <c r="A165" s="17"/>
      <c r="B165" s="17"/>
      <c r="C165" s="17"/>
      <c r="D165" s="17"/>
      <c r="E165" s="18"/>
      <c r="G165" s="282"/>
      <c r="H165" s="282"/>
      <c r="I165" s="282"/>
    </row>
    <row r="166" spans="1:9" s="16" customFormat="1" x14ac:dyDescent="0.2">
      <c r="A166" s="17"/>
      <c r="B166" s="17"/>
      <c r="C166" s="17"/>
      <c r="D166" s="17"/>
      <c r="E166" s="18"/>
      <c r="G166" s="282"/>
      <c r="H166" s="282"/>
      <c r="I166" s="282"/>
    </row>
    <row r="167" spans="1:9" s="16" customFormat="1" x14ac:dyDescent="0.2">
      <c r="A167" s="17"/>
      <c r="B167" s="17"/>
      <c r="C167" s="17"/>
      <c r="D167" s="17"/>
      <c r="E167" s="18"/>
      <c r="G167" s="282"/>
      <c r="H167" s="282"/>
      <c r="I167" s="282"/>
    </row>
    <row r="168" spans="1:9" s="16" customFormat="1" x14ac:dyDescent="0.2">
      <c r="A168" s="17"/>
      <c r="B168" s="17"/>
      <c r="C168" s="17"/>
      <c r="D168" s="17"/>
      <c r="E168" s="18"/>
      <c r="G168" s="282"/>
      <c r="H168" s="282"/>
      <c r="I168" s="282"/>
    </row>
    <row r="169" spans="1:9" s="16" customFormat="1" x14ac:dyDescent="0.2">
      <c r="A169" s="17"/>
      <c r="B169" s="17"/>
      <c r="C169" s="17"/>
      <c r="D169" s="17"/>
      <c r="E169" s="18"/>
      <c r="G169" s="282"/>
      <c r="H169" s="282"/>
      <c r="I169" s="282"/>
    </row>
    <row r="170" spans="1:9" s="16" customFormat="1" x14ac:dyDescent="0.2">
      <c r="A170" s="17"/>
      <c r="B170" s="17"/>
      <c r="C170" s="17"/>
      <c r="D170" s="17"/>
      <c r="E170" s="18"/>
      <c r="G170" s="282"/>
      <c r="H170" s="282"/>
      <c r="I170" s="282"/>
    </row>
    <row r="171" spans="1:9" s="16" customFormat="1" x14ac:dyDescent="0.2">
      <c r="A171" s="17"/>
      <c r="B171" s="17"/>
      <c r="C171" s="17"/>
      <c r="D171" s="17"/>
      <c r="E171" s="18"/>
      <c r="G171" s="282"/>
      <c r="H171" s="282"/>
      <c r="I171" s="282"/>
    </row>
    <row r="172" spans="1:9" s="16" customFormat="1" x14ac:dyDescent="0.2">
      <c r="A172" s="17"/>
      <c r="B172" s="17"/>
      <c r="C172" s="17"/>
      <c r="D172" s="17"/>
      <c r="E172" s="18"/>
      <c r="G172" s="282"/>
      <c r="H172" s="282"/>
      <c r="I172" s="282"/>
    </row>
    <row r="173" spans="1:9" s="16" customFormat="1" x14ac:dyDescent="0.2">
      <c r="A173" s="17"/>
      <c r="B173" s="17"/>
      <c r="C173" s="17"/>
      <c r="D173" s="17"/>
      <c r="E173" s="18"/>
      <c r="G173" s="282"/>
      <c r="H173" s="282"/>
      <c r="I173" s="282"/>
    </row>
    <row r="174" spans="1:9" s="16" customFormat="1" x14ac:dyDescent="0.2">
      <c r="A174" s="17"/>
      <c r="B174" s="17"/>
      <c r="C174" s="17"/>
      <c r="D174" s="17"/>
      <c r="E174" s="18"/>
      <c r="G174" s="282"/>
      <c r="H174" s="282"/>
      <c r="I174" s="282"/>
    </row>
    <row r="175" spans="1:9" s="16" customFormat="1" x14ac:dyDescent="0.2">
      <c r="A175" s="17"/>
      <c r="B175" s="17"/>
      <c r="C175" s="17"/>
      <c r="D175" s="17"/>
      <c r="E175" s="18"/>
      <c r="G175" s="282"/>
      <c r="H175" s="282"/>
      <c r="I175" s="282"/>
    </row>
    <row r="176" spans="1:9" s="16" customFormat="1" x14ac:dyDescent="0.2">
      <c r="A176" s="17"/>
      <c r="B176" s="17"/>
      <c r="C176" s="17"/>
      <c r="D176" s="17"/>
      <c r="E176" s="18"/>
      <c r="G176" s="282"/>
      <c r="H176" s="282"/>
      <c r="I176" s="282"/>
    </row>
    <row r="177" spans="1:9" s="16" customFormat="1" x14ac:dyDescent="0.2">
      <c r="A177" s="17"/>
      <c r="B177" s="17"/>
      <c r="C177" s="17"/>
      <c r="D177" s="17"/>
      <c r="E177" s="18"/>
      <c r="G177" s="282"/>
      <c r="H177" s="282"/>
      <c r="I177" s="282"/>
    </row>
    <row r="178" spans="1:9" s="16" customFormat="1" x14ac:dyDescent="0.2">
      <c r="A178" s="17"/>
      <c r="B178" s="17"/>
      <c r="C178" s="17"/>
      <c r="D178" s="17"/>
      <c r="E178" s="18"/>
      <c r="G178" s="282"/>
      <c r="H178" s="282"/>
      <c r="I178" s="282"/>
    </row>
    <row r="179" spans="1:9" s="16" customFormat="1" x14ac:dyDescent="0.2">
      <c r="A179" s="17"/>
      <c r="B179" s="17"/>
      <c r="C179" s="17"/>
      <c r="D179" s="17"/>
      <c r="E179" s="18"/>
      <c r="G179" s="282"/>
      <c r="H179" s="282"/>
      <c r="I179" s="282"/>
    </row>
    <row r="180" spans="1:9" s="16" customFormat="1" x14ac:dyDescent="0.2">
      <c r="A180" s="17"/>
      <c r="B180" s="17"/>
      <c r="C180" s="17"/>
      <c r="D180" s="17"/>
      <c r="E180" s="18"/>
      <c r="G180" s="282"/>
      <c r="H180" s="282"/>
      <c r="I180" s="282"/>
    </row>
    <row r="181" spans="1:9" s="16" customFormat="1" x14ac:dyDescent="0.2">
      <c r="A181" s="17"/>
      <c r="B181" s="17"/>
      <c r="C181" s="17"/>
      <c r="D181" s="17"/>
      <c r="E181" s="18"/>
      <c r="G181" s="282"/>
      <c r="H181" s="282"/>
      <c r="I181" s="282"/>
    </row>
    <row r="182" spans="1:9" s="16" customFormat="1" x14ac:dyDescent="0.2">
      <c r="A182" s="17"/>
      <c r="B182" s="17"/>
      <c r="C182" s="17"/>
      <c r="D182" s="17"/>
      <c r="E182" s="18"/>
      <c r="G182" s="282"/>
      <c r="H182" s="282"/>
      <c r="I182" s="282"/>
    </row>
    <row r="183" spans="1:9" s="16" customFormat="1" x14ac:dyDescent="0.2">
      <c r="A183" s="17"/>
      <c r="B183" s="17"/>
      <c r="C183" s="17"/>
      <c r="D183" s="17"/>
      <c r="E183" s="18"/>
      <c r="G183" s="282"/>
      <c r="H183" s="282"/>
      <c r="I183" s="282"/>
    </row>
    <row r="184" spans="1:9" s="16" customFormat="1" x14ac:dyDescent="0.2">
      <c r="A184" s="17"/>
      <c r="B184" s="17"/>
      <c r="C184" s="17"/>
      <c r="D184" s="17"/>
      <c r="E184" s="18"/>
      <c r="G184" s="282"/>
      <c r="H184" s="282"/>
      <c r="I184" s="282"/>
    </row>
  </sheetData>
  <mergeCells count="18">
    <mergeCell ref="C2:H2"/>
    <mergeCell ref="C3:H3"/>
    <mergeCell ref="C4:H4"/>
    <mergeCell ref="C1:H1"/>
    <mergeCell ref="F13:F14"/>
    <mergeCell ref="G13:G14"/>
    <mergeCell ref="H13:H14"/>
    <mergeCell ref="A104:F104"/>
    <mergeCell ref="E6:H6"/>
    <mergeCell ref="D7:H7"/>
    <mergeCell ref="E8:H8"/>
    <mergeCell ref="E9:H9"/>
    <mergeCell ref="A11:G11"/>
    <mergeCell ref="A13:A14"/>
    <mergeCell ref="B13:B14"/>
    <mergeCell ref="C13:C14"/>
    <mergeCell ref="D13:D14"/>
    <mergeCell ref="E13:E14"/>
  </mergeCells>
  <conditionalFormatting sqref="G106:H65544 G10:H13 A16:A103">
    <cfRule type="cellIs" dxfId="5" priority="3" stopIfTrue="1" operator="equal">
      <formula>0</formula>
    </cfRule>
  </conditionalFormatting>
  <conditionalFormatting sqref="G60:G65">
    <cfRule type="cellIs" dxfId="4" priority="2" stopIfTrue="1" operator="equal">
      <formula>0</formula>
    </cfRule>
  </conditionalFormatting>
  <pageMargins left="1.1417322834645669" right="0.35433070866141736" top="0.39370078740157483" bottom="0.39370078740157483" header="0" footer="0"/>
  <pageSetup paperSize="9" scale="8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70"/>
  <sheetViews>
    <sheetView zoomScaleNormal="100" zoomScaleSheetLayoutView="100" workbookViewId="0">
      <selection activeCell="B9" sqref="B9"/>
    </sheetView>
  </sheetViews>
  <sheetFormatPr defaultRowHeight="12.75" x14ac:dyDescent="0.2"/>
  <cols>
    <col min="1" max="1" width="4" style="261" customWidth="1"/>
    <col min="2" max="2" width="54.5703125" style="261" customWidth="1"/>
    <col min="3" max="3" width="12" style="15" customWidth="1"/>
    <col min="4" max="4" width="5.28515625" style="16" customWidth="1"/>
    <col min="5" max="5" width="5.85546875" style="261" customWidth="1"/>
    <col min="6" max="6" width="8.5703125" style="261" customWidth="1"/>
    <col min="7" max="7" width="9.140625" style="261" customWidth="1"/>
    <col min="8" max="256" width="9.140625" style="261"/>
    <col min="257" max="257" width="4" style="261" customWidth="1"/>
    <col min="258" max="258" width="54.5703125" style="261" customWidth="1"/>
    <col min="259" max="259" width="10.85546875" style="261" customWidth="1"/>
    <col min="260" max="260" width="5.28515625" style="261" customWidth="1"/>
    <col min="261" max="261" width="5.85546875" style="261" customWidth="1"/>
    <col min="262" max="262" width="7.5703125" style="261" customWidth="1"/>
    <col min="263" max="512" width="9.140625" style="261"/>
    <col min="513" max="513" width="4" style="261" customWidth="1"/>
    <col min="514" max="514" width="54.5703125" style="261" customWidth="1"/>
    <col min="515" max="515" width="10.85546875" style="261" customWidth="1"/>
    <col min="516" max="516" width="5.28515625" style="261" customWidth="1"/>
    <col min="517" max="517" width="5.85546875" style="261" customWidth="1"/>
    <col min="518" max="518" width="7.5703125" style="261" customWidth="1"/>
    <col min="519" max="768" width="9.140625" style="261"/>
    <col min="769" max="769" width="4" style="261" customWidth="1"/>
    <col min="770" max="770" width="54.5703125" style="261" customWidth="1"/>
    <col min="771" max="771" width="10.85546875" style="261" customWidth="1"/>
    <col min="772" max="772" width="5.28515625" style="261" customWidth="1"/>
    <col min="773" max="773" width="5.85546875" style="261" customWidth="1"/>
    <col min="774" max="774" width="7.5703125" style="261" customWidth="1"/>
    <col min="775" max="1024" width="9.140625" style="261"/>
    <col min="1025" max="1025" width="4" style="261" customWidth="1"/>
    <col min="1026" max="1026" width="54.5703125" style="261" customWidth="1"/>
    <col min="1027" max="1027" width="10.85546875" style="261" customWidth="1"/>
    <col min="1028" max="1028" width="5.28515625" style="261" customWidth="1"/>
    <col min="1029" max="1029" width="5.85546875" style="261" customWidth="1"/>
    <col min="1030" max="1030" width="7.5703125" style="261" customWidth="1"/>
    <col min="1031" max="1280" width="9.140625" style="261"/>
    <col min="1281" max="1281" width="4" style="261" customWidth="1"/>
    <col min="1282" max="1282" width="54.5703125" style="261" customWidth="1"/>
    <col min="1283" max="1283" width="10.85546875" style="261" customWidth="1"/>
    <col min="1284" max="1284" width="5.28515625" style="261" customWidth="1"/>
    <col min="1285" max="1285" width="5.85546875" style="261" customWidth="1"/>
    <col min="1286" max="1286" width="7.5703125" style="261" customWidth="1"/>
    <col min="1287" max="1536" width="9.140625" style="261"/>
    <col min="1537" max="1537" width="4" style="261" customWidth="1"/>
    <col min="1538" max="1538" width="54.5703125" style="261" customWidth="1"/>
    <col min="1539" max="1539" width="10.85546875" style="261" customWidth="1"/>
    <col min="1540" max="1540" width="5.28515625" style="261" customWidth="1"/>
    <col min="1541" max="1541" width="5.85546875" style="261" customWidth="1"/>
    <col min="1542" max="1542" width="7.5703125" style="261" customWidth="1"/>
    <col min="1543" max="1792" width="9.140625" style="261"/>
    <col min="1793" max="1793" width="4" style="261" customWidth="1"/>
    <col min="1794" max="1794" width="54.5703125" style="261" customWidth="1"/>
    <col min="1795" max="1795" width="10.85546875" style="261" customWidth="1"/>
    <col min="1796" max="1796" width="5.28515625" style="261" customWidth="1"/>
    <col min="1797" max="1797" width="5.85546875" style="261" customWidth="1"/>
    <col min="1798" max="1798" width="7.5703125" style="261" customWidth="1"/>
    <col min="1799" max="2048" width="9.140625" style="261"/>
    <col min="2049" max="2049" width="4" style="261" customWidth="1"/>
    <col min="2050" max="2050" width="54.5703125" style="261" customWidth="1"/>
    <col min="2051" max="2051" width="10.85546875" style="261" customWidth="1"/>
    <col min="2052" max="2052" width="5.28515625" style="261" customWidth="1"/>
    <col min="2053" max="2053" width="5.85546875" style="261" customWidth="1"/>
    <col min="2054" max="2054" width="7.5703125" style="261" customWidth="1"/>
    <col min="2055" max="2304" width="9.140625" style="261"/>
    <col min="2305" max="2305" width="4" style="261" customWidth="1"/>
    <col min="2306" max="2306" width="54.5703125" style="261" customWidth="1"/>
    <col min="2307" max="2307" width="10.85546875" style="261" customWidth="1"/>
    <col min="2308" max="2308" width="5.28515625" style="261" customWidth="1"/>
    <col min="2309" max="2309" width="5.85546875" style="261" customWidth="1"/>
    <col min="2310" max="2310" width="7.5703125" style="261" customWidth="1"/>
    <col min="2311" max="2560" width="9.140625" style="261"/>
    <col min="2561" max="2561" width="4" style="261" customWidth="1"/>
    <col min="2562" max="2562" width="54.5703125" style="261" customWidth="1"/>
    <col min="2563" max="2563" width="10.85546875" style="261" customWidth="1"/>
    <col min="2564" max="2564" width="5.28515625" style="261" customWidth="1"/>
    <col min="2565" max="2565" width="5.85546875" style="261" customWidth="1"/>
    <col min="2566" max="2566" width="7.5703125" style="261" customWidth="1"/>
    <col min="2567" max="2816" width="9.140625" style="261"/>
    <col min="2817" max="2817" width="4" style="261" customWidth="1"/>
    <col min="2818" max="2818" width="54.5703125" style="261" customWidth="1"/>
    <col min="2819" max="2819" width="10.85546875" style="261" customWidth="1"/>
    <col min="2820" max="2820" width="5.28515625" style="261" customWidth="1"/>
    <col min="2821" max="2821" width="5.85546875" style="261" customWidth="1"/>
    <col min="2822" max="2822" width="7.5703125" style="261" customWidth="1"/>
    <col min="2823" max="3072" width="9.140625" style="261"/>
    <col min="3073" max="3073" width="4" style="261" customWidth="1"/>
    <col min="3074" max="3074" width="54.5703125" style="261" customWidth="1"/>
    <col min="3075" max="3075" width="10.85546875" style="261" customWidth="1"/>
    <col min="3076" max="3076" width="5.28515625" style="261" customWidth="1"/>
    <col min="3077" max="3077" width="5.85546875" style="261" customWidth="1"/>
    <col min="3078" max="3078" width="7.5703125" style="261" customWidth="1"/>
    <col min="3079" max="3328" width="9.140625" style="261"/>
    <col min="3329" max="3329" width="4" style="261" customWidth="1"/>
    <col min="3330" max="3330" width="54.5703125" style="261" customWidth="1"/>
    <col min="3331" max="3331" width="10.85546875" style="261" customWidth="1"/>
    <col min="3332" max="3332" width="5.28515625" style="261" customWidth="1"/>
    <col min="3333" max="3333" width="5.85546875" style="261" customWidth="1"/>
    <col min="3334" max="3334" width="7.5703125" style="261" customWidth="1"/>
    <col min="3335" max="3584" width="9.140625" style="261"/>
    <col min="3585" max="3585" width="4" style="261" customWidth="1"/>
    <col min="3586" max="3586" width="54.5703125" style="261" customWidth="1"/>
    <col min="3587" max="3587" width="10.85546875" style="261" customWidth="1"/>
    <col min="3588" max="3588" width="5.28515625" style="261" customWidth="1"/>
    <col min="3589" max="3589" width="5.85546875" style="261" customWidth="1"/>
    <col min="3590" max="3590" width="7.5703125" style="261" customWidth="1"/>
    <col min="3591" max="3840" width="9.140625" style="261"/>
    <col min="3841" max="3841" width="4" style="261" customWidth="1"/>
    <col min="3842" max="3842" width="54.5703125" style="261" customWidth="1"/>
    <col min="3843" max="3843" width="10.85546875" style="261" customWidth="1"/>
    <col min="3844" max="3844" width="5.28515625" style="261" customWidth="1"/>
    <col min="3845" max="3845" width="5.85546875" style="261" customWidth="1"/>
    <col min="3846" max="3846" width="7.5703125" style="261" customWidth="1"/>
    <col min="3847" max="4096" width="9.140625" style="261"/>
    <col min="4097" max="4097" width="4" style="261" customWidth="1"/>
    <col min="4098" max="4098" width="54.5703125" style="261" customWidth="1"/>
    <col min="4099" max="4099" width="10.85546875" style="261" customWidth="1"/>
    <col min="4100" max="4100" width="5.28515625" style="261" customWidth="1"/>
    <col min="4101" max="4101" width="5.85546875" style="261" customWidth="1"/>
    <col min="4102" max="4102" width="7.5703125" style="261" customWidth="1"/>
    <col min="4103" max="4352" width="9.140625" style="261"/>
    <col min="4353" max="4353" width="4" style="261" customWidth="1"/>
    <col min="4354" max="4354" width="54.5703125" style="261" customWidth="1"/>
    <col min="4355" max="4355" width="10.85546875" style="261" customWidth="1"/>
    <col min="4356" max="4356" width="5.28515625" style="261" customWidth="1"/>
    <col min="4357" max="4357" width="5.85546875" style="261" customWidth="1"/>
    <col min="4358" max="4358" width="7.5703125" style="261" customWidth="1"/>
    <col min="4359" max="4608" width="9.140625" style="261"/>
    <col min="4609" max="4609" width="4" style="261" customWidth="1"/>
    <col min="4610" max="4610" width="54.5703125" style="261" customWidth="1"/>
    <col min="4611" max="4611" width="10.85546875" style="261" customWidth="1"/>
    <col min="4612" max="4612" width="5.28515625" style="261" customWidth="1"/>
    <col min="4613" max="4613" width="5.85546875" style="261" customWidth="1"/>
    <col min="4614" max="4614" width="7.5703125" style="261" customWidth="1"/>
    <col min="4615" max="4864" width="9.140625" style="261"/>
    <col min="4865" max="4865" width="4" style="261" customWidth="1"/>
    <col min="4866" max="4866" width="54.5703125" style="261" customWidth="1"/>
    <col min="4867" max="4867" width="10.85546875" style="261" customWidth="1"/>
    <col min="4868" max="4868" width="5.28515625" style="261" customWidth="1"/>
    <col min="4869" max="4869" width="5.85546875" style="261" customWidth="1"/>
    <col min="4870" max="4870" width="7.5703125" style="261" customWidth="1"/>
    <col min="4871" max="5120" width="9.140625" style="261"/>
    <col min="5121" max="5121" width="4" style="261" customWidth="1"/>
    <col min="5122" max="5122" width="54.5703125" style="261" customWidth="1"/>
    <col min="5123" max="5123" width="10.85546875" style="261" customWidth="1"/>
    <col min="5124" max="5124" width="5.28515625" style="261" customWidth="1"/>
    <col min="5125" max="5125" width="5.85546875" style="261" customWidth="1"/>
    <col min="5126" max="5126" width="7.5703125" style="261" customWidth="1"/>
    <col min="5127" max="5376" width="9.140625" style="261"/>
    <col min="5377" max="5377" width="4" style="261" customWidth="1"/>
    <col min="5378" max="5378" width="54.5703125" style="261" customWidth="1"/>
    <col min="5379" max="5379" width="10.85546875" style="261" customWidth="1"/>
    <col min="5380" max="5380" width="5.28515625" style="261" customWidth="1"/>
    <col min="5381" max="5381" width="5.85546875" style="261" customWidth="1"/>
    <col min="5382" max="5382" width="7.5703125" style="261" customWidth="1"/>
    <col min="5383" max="5632" width="9.140625" style="261"/>
    <col min="5633" max="5633" width="4" style="261" customWidth="1"/>
    <col min="5634" max="5634" width="54.5703125" style="261" customWidth="1"/>
    <col min="5635" max="5635" width="10.85546875" style="261" customWidth="1"/>
    <col min="5636" max="5636" width="5.28515625" style="261" customWidth="1"/>
    <col min="5637" max="5637" width="5.85546875" style="261" customWidth="1"/>
    <col min="5638" max="5638" width="7.5703125" style="261" customWidth="1"/>
    <col min="5639" max="5888" width="9.140625" style="261"/>
    <col min="5889" max="5889" width="4" style="261" customWidth="1"/>
    <col min="5890" max="5890" width="54.5703125" style="261" customWidth="1"/>
    <col min="5891" max="5891" width="10.85546875" style="261" customWidth="1"/>
    <col min="5892" max="5892" width="5.28515625" style="261" customWidth="1"/>
    <col min="5893" max="5893" width="5.85546875" style="261" customWidth="1"/>
    <col min="5894" max="5894" width="7.5703125" style="261" customWidth="1"/>
    <col min="5895" max="6144" width="9.140625" style="261"/>
    <col min="6145" max="6145" width="4" style="261" customWidth="1"/>
    <col min="6146" max="6146" width="54.5703125" style="261" customWidth="1"/>
    <col min="6147" max="6147" width="10.85546875" style="261" customWidth="1"/>
    <col min="6148" max="6148" width="5.28515625" style="261" customWidth="1"/>
    <col min="6149" max="6149" width="5.85546875" style="261" customWidth="1"/>
    <col min="6150" max="6150" width="7.5703125" style="261" customWidth="1"/>
    <col min="6151" max="6400" width="9.140625" style="261"/>
    <col min="6401" max="6401" width="4" style="261" customWidth="1"/>
    <col min="6402" max="6402" width="54.5703125" style="261" customWidth="1"/>
    <col min="6403" max="6403" width="10.85546875" style="261" customWidth="1"/>
    <col min="6404" max="6404" width="5.28515625" style="261" customWidth="1"/>
    <col min="6405" max="6405" width="5.85546875" style="261" customWidth="1"/>
    <col min="6406" max="6406" width="7.5703125" style="261" customWidth="1"/>
    <col min="6407" max="6656" width="9.140625" style="261"/>
    <col min="6657" max="6657" width="4" style="261" customWidth="1"/>
    <col min="6658" max="6658" width="54.5703125" style="261" customWidth="1"/>
    <col min="6659" max="6659" width="10.85546875" style="261" customWidth="1"/>
    <col min="6660" max="6660" width="5.28515625" style="261" customWidth="1"/>
    <col min="6661" max="6661" width="5.85546875" style="261" customWidth="1"/>
    <col min="6662" max="6662" width="7.5703125" style="261" customWidth="1"/>
    <col min="6663" max="6912" width="9.140625" style="261"/>
    <col min="6913" max="6913" width="4" style="261" customWidth="1"/>
    <col min="6914" max="6914" width="54.5703125" style="261" customWidth="1"/>
    <col min="6915" max="6915" width="10.85546875" style="261" customWidth="1"/>
    <col min="6916" max="6916" width="5.28515625" style="261" customWidth="1"/>
    <col min="6917" max="6917" width="5.85546875" style="261" customWidth="1"/>
    <col min="6918" max="6918" width="7.5703125" style="261" customWidth="1"/>
    <col min="6919" max="7168" width="9.140625" style="261"/>
    <col min="7169" max="7169" width="4" style="261" customWidth="1"/>
    <col min="7170" max="7170" width="54.5703125" style="261" customWidth="1"/>
    <col min="7171" max="7171" width="10.85546875" style="261" customWidth="1"/>
    <col min="7172" max="7172" width="5.28515625" style="261" customWidth="1"/>
    <col min="7173" max="7173" width="5.85546875" style="261" customWidth="1"/>
    <col min="7174" max="7174" width="7.5703125" style="261" customWidth="1"/>
    <col min="7175" max="7424" width="9.140625" style="261"/>
    <col min="7425" max="7425" width="4" style="261" customWidth="1"/>
    <col min="7426" max="7426" width="54.5703125" style="261" customWidth="1"/>
    <col min="7427" max="7427" width="10.85546875" style="261" customWidth="1"/>
    <col min="7428" max="7428" width="5.28515625" style="261" customWidth="1"/>
    <col min="7429" max="7429" width="5.85546875" style="261" customWidth="1"/>
    <col min="7430" max="7430" width="7.5703125" style="261" customWidth="1"/>
    <col min="7431" max="7680" width="9.140625" style="261"/>
    <col min="7681" max="7681" width="4" style="261" customWidth="1"/>
    <col min="7682" max="7682" width="54.5703125" style="261" customWidth="1"/>
    <col min="7683" max="7683" width="10.85546875" style="261" customWidth="1"/>
    <col min="7684" max="7684" width="5.28515625" style="261" customWidth="1"/>
    <col min="7685" max="7685" width="5.85546875" style="261" customWidth="1"/>
    <col min="7686" max="7686" width="7.5703125" style="261" customWidth="1"/>
    <col min="7687" max="7936" width="9.140625" style="261"/>
    <col min="7937" max="7937" width="4" style="261" customWidth="1"/>
    <col min="7938" max="7938" width="54.5703125" style="261" customWidth="1"/>
    <col min="7939" max="7939" width="10.85546875" style="261" customWidth="1"/>
    <col min="7940" max="7940" width="5.28515625" style="261" customWidth="1"/>
    <col min="7941" max="7941" width="5.85546875" style="261" customWidth="1"/>
    <col min="7942" max="7942" width="7.5703125" style="261" customWidth="1"/>
    <col min="7943" max="8192" width="9.140625" style="261"/>
    <col min="8193" max="8193" width="4" style="261" customWidth="1"/>
    <col min="8194" max="8194" width="54.5703125" style="261" customWidth="1"/>
    <col min="8195" max="8195" width="10.85546875" style="261" customWidth="1"/>
    <col min="8196" max="8196" width="5.28515625" style="261" customWidth="1"/>
    <col min="8197" max="8197" width="5.85546875" style="261" customWidth="1"/>
    <col min="8198" max="8198" width="7.5703125" style="261" customWidth="1"/>
    <col min="8199" max="8448" width="9.140625" style="261"/>
    <col min="8449" max="8449" width="4" style="261" customWidth="1"/>
    <col min="8450" max="8450" width="54.5703125" style="261" customWidth="1"/>
    <col min="8451" max="8451" width="10.85546875" style="261" customWidth="1"/>
    <col min="8452" max="8452" width="5.28515625" style="261" customWidth="1"/>
    <col min="8453" max="8453" width="5.85546875" style="261" customWidth="1"/>
    <col min="8454" max="8454" width="7.5703125" style="261" customWidth="1"/>
    <col min="8455" max="8704" width="9.140625" style="261"/>
    <col min="8705" max="8705" width="4" style="261" customWidth="1"/>
    <col min="8706" max="8706" width="54.5703125" style="261" customWidth="1"/>
    <col min="8707" max="8707" width="10.85546875" style="261" customWidth="1"/>
    <col min="8708" max="8708" width="5.28515625" style="261" customWidth="1"/>
    <col min="8709" max="8709" width="5.85546875" style="261" customWidth="1"/>
    <col min="8710" max="8710" width="7.5703125" style="261" customWidth="1"/>
    <col min="8711" max="8960" width="9.140625" style="261"/>
    <col min="8961" max="8961" width="4" style="261" customWidth="1"/>
    <col min="8962" max="8962" width="54.5703125" style="261" customWidth="1"/>
    <col min="8963" max="8963" width="10.85546875" style="261" customWidth="1"/>
    <col min="8964" max="8964" width="5.28515625" style="261" customWidth="1"/>
    <col min="8965" max="8965" width="5.85546875" style="261" customWidth="1"/>
    <col min="8966" max="8966" width="7.5703125" style="261" customWidth="1"/>
    <col min="8967" max="9216" width="9.140625" style="261"/>
    <col min="9217" max="9217" width="4" style="261" customWidth="1"/>
    <col min="9218" max="9218" width="54.5703125" style="261" customWidth="1"/>
    <col min="9219" max="9219" width="10.85546875" style="261" customWidth="1"/>
    <col min="9220" max="9220" width="5.28515625" style="261" customWidth="1"/>
    <col min="9221" max="9221" width="5.85546875" style="261" customWidth="1"/>
    <col min="9222" max="9222" width="7.5703125" style="261" customWidth="1"/>
    <col min="9223" max="9472" width="9.140625" style="261"/>
    <col min="9473" max="9473" width="4" style="261" customWidth="1"/>
    <col min="9474" max="9474" width="54.5703125" style="261" customWidth="1"/>
    <col min="9475" max="9475" width="10.85546875" style="261" customWidth="1"/>
    <col min="9476" max="9476" width="5.28515625" style="261" customWidth="1"/>
    <col min="9477" max="9477" width="5.85546875" style="261" customWidth="1"/>
    <col min="9478" max="9478" width="7.5703125" style="261" customWidth="1"/>
    <col min="9479" max="9728" width="9.140625" style="261"/>
    <col min="9729" max="9729" width="4" style="261" customWidth="1"/>
    <col min="9730" max="9730" width="54.5703125" style="261" customWidth="1"/>
    <col min="9731" max="9731" width="10.85546875" style="261" customWidth="1"/>
    <col min="9732" max="9732" width="5.28515625" style="261" customWidth="1"/>
    <col min="9733" max="9733" width="5.85546875" style="261" customWidth="1"/>
    <col min="9734" max="9734" width="7.5703125" style="261" customWidth="1"/>
    <col min="9735" max="9984" width="9.140625" style="261"/>
    <col min="9985" max="9985" width="4" style="261" customWidth="1"/>
    <col min="9986" max="9986" width="54.5703125" style="261" customWidth="1"/>
    <col min="9987" max="9987" width="10.85546875" style="261" customWidth="1"/>
    <col min="9988" max="9988" width="5.28515625" style="261" customWidth="1"/>
    <col min="9989" max="9989" width="5.85546875" style="261" customWidth="1"/>
    <col min="9990" max="9990" width="7.5703125" style="261" customWidth="1"/>
    <col min="9991" max="10240" width="9.140625" style="261"/>
    <col min="10241" max="10241" width="4" style="261" customWidth="1"/>
    <col min="10242" max="10242" width="54.5703125" style="261" customWidth="1"/>
    <col min="10243" max="10243" width="10.85546875" style="261" customWidth="1"/>
    <col min="10244" max="10244" width="5.28515625" style="261" customWidth="1"/>
    <col min="10245" max="10245" width="5.85546875" style="261" customWidth="1"/>
    <col min="10246" max="10246" width="7.5703125" style="261" customWidth="1"/>
    <col min="10247" max="10496" width="9.140625" style="261"/>
    <col min="10497" max="10497" width="4" style="261" customWidth="1"/>
    <col min="10498" max="10498" width="54.5703125" style="261" customWidth="1"/>
    <col min="10499" max="10499" width="10.85546875" style="261" customWidth="1"/>
    <col min="10500" max="10500" width="5.28515625" style="261" customWidth="1"/>
    <col min="10501" max="10501" width="5.85546875" style="261" customWidth="1"/>
    <col min="10502" max="10502" width="7.5703125" style="261" customWidth="1"/>
    <col min="10503" max="10752" width="9.140625" style="261"/>
    <col min="10753" max="10753" width="4" style="261" customWidth="1"/>
    <col min="10754" max="10754" width="54.5703125" style="261" customWidth="1"/>
    <col min="10755" max="10755" width="10.85546875" style="261" customWidth="1"/>
    <col min="10756" max="10756" width="5.28515625" style="261" customWidth="1"/>
    <col min="10757" max="10757" width="5.85546875" style="261" customWidth="1"/>
    <col min="10758" max="10758" width="7.5703125" style="261" customWidth="1"/>
    <col min="10759" max="11008" width="9.140625" style="261"/>
    <col min="11009" max="11009" width="4" style="261" customWidth="1"/>
    <col min="11010" max="11010" width="54.5703125" style="261" customWidth="1"/>
    <col min="11011" max="11011" width="10.85546875" style="261" customWidth="1"/>
    <col min="11012" max="11012" width="5.28515625" style="261" customWidth="1"/>
    <col min="11013" max="11013" width="5.85546875" style="261" customWidth="1"/>
    <col min="11014" max="11014" width="7.5703125" style="261" customWidth="1"/>
    <col min="11015" max="11264" width="9.140625" style="261"/>
    <col min="11265" max="11265" width="4" style="261" customWidth="1"/>
    <col min="11266" max="11266" width="54.5703125" style="261" customWidth="1"/>
    <col min="11267" max="11267" width="10.85546875" style="261" customWidth="1"/>
    <col min="11268" max="11268" width="5.28515625" style="261" customWidth="1"/>
    <col min="11269" max="11269" width="5.85546875" style="261" customWidth="1"/>
    <col min="11270" max="11270" width="7.5703125" style="261" customWidth="1"/>
    <col min="11271" max="11520" width="9.140625" style="261"/>
    <col min="11521" max="11521" width="4" style="261" customWidth="1"/>
    <col min="11522" max="11522" width="54.5703125" style="261" customWidth="1"/>
    <col min="11523" max="11523" width="10.85546875" style="261" customWidth="1"/>
    <col min="11524" max="11524" width="5.28515625" style="261" customWidth="1"/>
    <col min="11525" max="11525" width="5.85546875" style="261" customWidth="1"/>
    <col min="11526" max="11526" width="7.5703125" style="261" customWidth="1"/>
    <col min="11527" max="11776" width="9.140625" style="261"/>
    <col min="11777" max="11777" width="4" style="261" customWidth="1"/>
    <col min="11778" max="11778" width="54.5703125" style="261" customWidth="1"/>
    <col min="11779" max="11779" width="10.85546875" style="261" customWidth="1"/>
    <col min="11780" max="11780" width="5.28515625" style="261" customWidth="1"/>
    <col min="11781" max="11781" width="5.85546875" style="261" customWidth="1"/>
    <col min="11782" max="11782" width="7.5703125" style="261" customWidth="1"/>
    <col min="11783" max="12032" width="9.140625" style="261"/>
    <col min="12033" max="12033" width="4" style="261" customWidth="1"/>
    <col min="12034" max="12034" width="54.5703125" style="261" customWidth="1"/>
    <col min="12035" max="12035" width="10.85546875" style="261" customWidth="1"/>
    <col min="12036" max="12036" width="5.28515625" style="261" customWidth="1"/>
    <col min="12037" max="12037" width="5.85546875" style="261" customWidth="1"/>
    <col min="12038" max="12038" width="7.5703125" style="261" customWidth="1"/>
    <col min="12039" max="12288" width="9.140625" style="261"/>
    <col min="12289" max="12289" width="4" style="261" customWidth="1"/>
    <col min="12290" max="12290" width="54.5703125" style="261" customWidth="1"/>
    <col min="12291" max="12291" width="10.85546875" style="261" customWidth="1"/>
    <col min="12292" max="12292" width="5.28515625" style="261" customWidth="1"/>
    <col min="12293" max="12293" width="5.85546875" style="261" customWidth="1"/>
    <col min="12294" max="12294" width="7.5703125" style="261" customWidth="1"/>
    <col min="12295" max="12544" width="9.140625" style="261"/>
    <col min="12545" max="12545" width="4" style="261" customWidth="1"/>
    <col min="12546" max="12546" width="54.5703125" style="261" customWidth="1"/>
    <col min="12547" max="12547" width="10.85546875" style="261" customWidth="1"/>
    <col min="12548" max="12548" width="5.28515625" style="261" customWidth="1"/>
    <col min="12549" max="12549" width="5.85546875" style="261" customWidth="1"/>
    <col min="12550" max="12550" width="7.5703125" style="261" customWidth="1"/>
    <col min="12551" max="12800" width="9.140625" style="261"/>
    <col min="12801" max="12801" width="4" style="261" customWidth="1"/>
    <col min="12802" max="12802" width="54.5703125" style="261" customWidth="1"/>
    <col min="12803" max="12803" width="10.85546875" style="261" customWidth="1"/>
    <col min="12804" max="12804" width="5.28515625" style="261" customWidth="1"/>
    <col min="12805" max="12805" width="5.85546875" style="261" customWidth="1"/>
    <col min="12806" max="12806" width="7.5703125" style="261" customWidth="1"/>
    <col min="12807" max="13056" width="9.140625" style="261"/>
    <col min="13057" max="13057" width="4" style="261" customWidth="1"/>
    <col min="13058" max="13058" width="54.5703125" style="261" customWidth="1"/>
    <col min="13059" max="13059" width="10.85546875" style="261" customWidth="1"/>
    <col min="13060" max="13060" width="5.28515625" style="261" customWidth="1"/>
    <col min="13061" max="13061" width="5.85546875" style="261" customWidth="1"/>
    <col min="13062" max="13062" width="7.5703125" style="261" customWidth="1"/>
    <col min="13063" max="13312" width="9.140625" style="261"/>
    <col min="13313" max="13313" width="4" style="261" customWidth="1"/>
    <col min="13314" max="13314" width="54.5703125" style="261" customWidth="1"/>
    <col min="13315" max="13315" width="10.85546875" style="261" customWidth="1"/>
    <col min="13316" max="13316" width="5.28515625" style="261" customWidth="1"/>
    <col min="13317" max="13317" width="5.85546875" style="261" customWidth="1"/>
    <col min="13318" max="13318" width="7.5703125" style="261" customWidth="1"/>
    <col min="13319" max="13568" width="9.140625" style="261"/>
    <col min="13569" max="13569" width="4" style="261" customWidth="1"/>
    <col min="13570" max="13570" width="54.5703125" style="261" customWidth="1"/>
    <col min="13571" max="13571" width="10.85546875" style="261" customWidth="1"/>
    <col min="13572" max="13572" width="5.28515625" style="261" customWidth="1"/>
    <col min="13573" max="13573" width="5.85546875" style="261" customWidth="1"/>
    <col min="13574" max="13574" width="7.5703125" style="261" customWidth="1"/>
    <col min="13575" max="13824" width="9.140625" style="261"/>
    <col min="13825" max="13825" width="4" style="261" customWidth="1"/>
    <col min="13826" max="13826" width="54.5703125" style="261" customWidth="1"/>
    <col min="13827" max="13827" width="10.85546875" style="261" customWidth="1"/>
    <col min="13828" max="13828" width="5.28515625" style="261" customWidth="1"/>
    <col min="13829" max="13829" width="5.85546875" style="261" customWidth="1"/>
    <col min="13830" max="13830" width="7.5703125" style="261" customWidth="1"/>
    <col min="13831" max="14080" width="9.140625" style="261"/>
    <col min="14081" max="14081" width="4" style="261" customWidth="1"/>
    <col min="14082" max="14082" width="54.5703125" style="261" customWidth="1"/>
    <col min="14083" max="14083" width="10.85546875" style="261" customWidth="1"/>
    <col min="14084" max="14084" width="5.28515625" style="261" customWidth="1"/>
    <col min="14085" max="14085" width="5.85546875" style="261" customWidth="1"/>
    <col min="14086" max="14086" width="7.5703125" style="261" customWidth="1"/>
    <col min="14087" max="14336" width="9.140625" style="261"/>
    <col min="14337" max="14337" width="4" style="261" customWidth="1"/>
    <col min="14338" max="14338" width="54.5703125" style="261" customWidth="1"/>
    <col min="14339" max="14339" width="10.85546875" style="261" customWidth="1"/>
    <col min="14340" max="14340" width="5.28515625" style="261" customWidth="1"/>
    <col min="14341" max="14341" width="5.85546875" style="261" customWidth="1"/>
    <col min="14342" max="14342" width="7.5703125" style="261" customWidth="1"/>
    <col min="14343" max="14592" width="9.140625" style="261"/>
    <col min="14593" max="14593" width="4" style="261" customWidth="1"/>
    <col min="14594" max="14594" width="54.5703125" style="261" customWidth="1"/>
    <col min="14595" max="14595" width="10.85546875" style="261" customWidth="1"/>
    <col min="14596" max="14596" width="5.28515625" style="261" customWidth="1"/>
    <col min="14597" max="14597" width="5.85546875" style="261" customWidth="1"/>
    <col min="14598" max="14598" width="7.5703125" style="261" customWidth="1"/>
    <col min="14599" max="14848" width="9.140625" style="261"/>
    <col min="14849" max="14849" width="4" style="261" customWidth="1"/>
    <col min="14850" max="14850" width="54.5703125" style="261" customWidth="1"/>
    <col min="14851" max="14851" width="10.85546875" style="261" customWidth="1"/>
    <col min="14852" max="14852" width="5.28515625" style="261" customWidth="1"/>
    <col min="14853" max="14853" width="5.85546875" style="261" customWidth="1"/>
    <col min="14854" max="14854" width="7.5703125" style="261" customWidth="1"/>
    <col min="14855" max="15104" width="9.140625" style="261"/>
    <col min="15105" max="15105" width="4" style="261" customWidth="1"/>
    <col min="15106" max="15106" width="54.5703125" style="261" customWidth="1"/>
    <col min="15107" max="15107" width="10.85546875" style="261" customWidth="1"/>
    <col min="15108" max="15108" width="5.28515625" style="261" customWidth="1"/>
    <col min="15109" max="15109" width="5.85546875" style="261" customWidth="1"/>
    <col min="15110" max="15110" width="7.5703125" style="261" customWidth="1"/>
    <col min="15111" max="15360" width="9.140625" style="261"/>
    <col min="15361" max="15361" width="4" style="261" customWidth="1"/>
    <col min="15362" max="15362" width="54.5703125" style="261" customWidth="1"/>
    <col min="15363" max="15363" width="10.85546875" style="261" customWidth="1"/>
    <col min="15364" max="15364" width="5.28515625" style="261" customWidth="1"/>
    <col min="15365" max="15365" width="5.85546875" style="261" customWidth="1"/>
    <col min="15366" max="15366" width="7.5703125" style="261" customWidth="1"/>
    <col min="15367" max="15616" width="9.140625" style="261"/>
    <col min="15617" max="15617" width="4" style="261" customWidth="1"/>
    <col min="15618" max="15618" width="54.5703125" style="261" customWidth="1"/>
    <col min="15619" max="15619" width="10.85546875" style="261" customWidth="1"/>
    <col min="15620" max="15620" width="5.28515625" style="261" customWidth="1"/>
    <col min="15621" max="15621" width="5.85546875" style="261" customWidth="1"/>
    <col min="15622" max="15622" width="7.5703125" style="261" customWidth="1"/>
    <col min="15623" max="15872" width="9.140625" style="261"/>
    <col min="15873" max="15873" width="4" style="261" customWidth="1"/>
    <col min="15874" max="15874" width="54.5703125" style="261" customWidth="1"/>
    <col min="15875" max="15875" width="10.85546875" style="261" customWidth="1"/>
    <col min="15876" max="15876" width="5.28515625" style="261" customWidth="1"/>
    <col min="15877" max="15877" width="5.85546875" style="261" customWidth="1"/>
    <col min="15878" max="15878" width="7.5703125" style="261" customWidth="1"/>
    <col min="15879" max="16128" width="9.140625" style="261"/>
    <col min="16129" max="16129" width="4" style="261" customWidth="1"/>
    <col min="16130" max="16130" width="54.5703125" style="261" customWidth="1"/>
    <col min="16131" max="16131" width="10.85546875" style="261" customWidth="1"/>
    <col min="16132" max="16132" width="5.28515625" style="261" customWidth="1"/>
    <col min="16133" max="16133" width="5.85546875" style="261" customWidth="1"/>
    <col min="16134" max="16134" width="7.5703125" style="261" customWidth="1"/>
    <col min="16135" max="16384" width="9.140625" style="261"/>
  </cols>
  <sheetData>
    <row r="1" spans="1:9" s="85" customFormat="1" ht="15.75" x14ac:dyDescent="0.25">
      <c r="A1" s="87"/>
      <c r="B1" s="89"/>
      <c r="C1" s="455" t="s">
        <v>421</v>
      </c>
      <c r="D1" s="455"/>
      <c r="E1" s="455"/>
      <c r="F1" s="455"/>
      <c r="G1" s="455"/>
      <c r="H1" s="455"/>
    </row>
    <row r="2" spans="1:9" s="85" customFormat="1" ht="16.5" customHeight="1" x14ac:dyDescent="0.25">
      <c r="A2" s="87"/>
      <c r="B2" s="89"/>
      <c r="C2" s="456" t="s">
        <v>192</v>
      </c>
      <c r="D2" s="456"/>
      <c r="E2" s="456"/>
      <c r="F2" s="456"/>
      <c r="G2" s="456"/>
      <c r="H2" s="456"/>
    </row>
    <row r="3" spans="1:9" s="85" customFormat="1" ht="16.5" customHeight="1" x14ac:dyDescent="0.25">
      <c r="A3" s="87"/>
      <c r="B3" s="89"/>
      <c r="C3" s="456" t="s">
        <v>98</v>
      </c>
      <c r="D3" s="456"/>
      <c r="E3" s="456"/>
      <c r="F3" s="456"/>
      <c r="G3" s="456"/>
      <c r="H3" s="456"/>
    </row>
    <row r="4" spans="1:9" s="85" customFormat="1" ht="15.75" x14ac:dyDescent="0.25">
      <c r="A4" s="87"/>
      <c r="B4" s="89"/>
      <c r="C4" s="457" t="s">
        <v>440</v>
      </c>
      <c r="D4" s="457"/>
      <c r="E4" s="457"/>
      <c r="F4" s="457"/>
      <c r="G4" s="457"/>
      <c r="H4" s="457"/>
    </row>
    <row r="5" spans="1:9" x14ac:dyDescent="0.2">
      <c r="B5" s="88"/>
      <c r="C5" s="88"/>
      <c r="D5" s="121"/>
      <c r="E5" s="88"/>
      <c r="F5" s="88"/>
      <c r="G5" s="88"/>
      <c r="H5" s="88"/>
    </row>
    <row r="6" spans="1:9" ht="12.75" customHeight="1" x14ac:dyDescent="0.2">
      <c r="B6" s="88"/>
      <c r="C6" s="537" t="s">
        <v>294</v>
      </c>
      <c r="D6" s="537"/>
      <c r="E6" s="537"/>
      <c r="F6" s="537"/>
      <c r="G6" s="537"/>
      <c r="H6" s="537"/>
    </row>
    <row r="7" spans="1:9" ht="12.75" customHeight="1" x14ac:dyDescent="0.2">
      <c r="B7" s="516" t="s">
        <v>192</v>
      </c>
      <c r="C7" s="516"/>
      <c r="D7" s="516"/>
      <c r="E7" s="516"/>
      <c r="F7" s="516"/>
      <c r="G7" s="516"/>
      <c r="H7" s="516"/>
    </row>
    <row r="8" spans="1:9" ht="16.5" customHeight="1" x14ac:dyDescent="0.2">
      <c r="B8" s="88"/>
      <c r="C8" s="516" t="s">
        <v>98</v>
      </c>
      <c r="D8" s="516"/>
      <c r="E8" s="516"/>
      <c r="F8" s="516"/>
      <c r="G8" s="516"/>
      <c r="H8" s="516"/>
    </row>
    <row r="9" spans="1:9" ht="12.75" customHeight="1" x14ac:dyDescent="0.2">
      <c r="B9" s="88"/>
      <c r="C9" s="516" t="s">
        <v>318</v>
      </c>
      <c r="D9" s="516"/>
      <c r="E9" s="516"/>
      <c r="F9" s="516"/>
      <c r="G9" s="516"/>
      <c r="H9" s="516"/>
    </row>
    <row r="10" spans="1:9" x14ac:dyDescent="0.2">
      <c r="C10" s="564"/>
      <c r="D10" s="564"/>
      <c r="E10" s="564"/>
      <c r="F10" s="564"/>
    </row>
    <row r="11" spans="1:9" ht="111.75" customHeight="1" x14ac:dyDescent="0.3">
      <c r="A11" s="535" t="s">
        <v>324</v>
      </c>
      <c r="B11" s="535"/>
      <c r="C11" s="535"/>
      <c r="D11" s="535"/>
      <c r="E11" s="535"/>
      <c r="F11" s="535"/>
      <c r="G11" s="535"/>
      <c r="H11" s="535"/>
    </row>
    <row r="12" spans="1:9" ht="13.5" thickBot="1" x14ac:dyDescent="0.25">
      <c r="A12" s="17"/>
      <c r="B12" s="17"/>
      <c r="C12" s="18"/>
      <c r="E12" s="565" t="s">
        <v>10</v>
      </c>
      <c r="F12" s="565"/>
      <c r="G12" s="565"/>
      <c r="H12" s="565"/>
    </row>
    <row r="13" spans="1:9" s="61" customFormat="1" ht="22.5" customHeight="1" x14ac:dyDescent="0.2">
      <c r="A13" s="566" t="s">
        <v>6</v>
      </c>
      <c r="B13" s="568" t="s">
        <v>52</v>
      </c>
      <c r="C13" s="568" t="s">
        <v>82</v>
      </c>
      <c r="D13" s="568" t="s">
        <v>83</v>
      </c>
      <c r="E13" s="568" t="s">
        <v>81</v>
      </c>
      <c r="F13" s="557" t="s">
        <v>300</v>
      </c>
      <c r="G13" s="559" t="s">
        <v>230</v>
      </c>
      <c r="H13" s="561" t="s">
        <v>54</v>
      </c>
      <c r="I13" s="191"/>
    </row>
    <row r="14" spans="1:9" s="61" customFormat="1" ht="24.75" customHeight="1" x14ac:dyDescent="0.2">
      <c r="A14" s="567"/>
      <c r="B14" s="569"/>
      <c r="C14" s="569"/>
      <c r="D14" s="569"/>
      <c r="E14" s="569"/>
      <c r="F14" s="558"/>
      <c r="G14" s="560"/>
      <c r="H14" s="562"/>
      <c r="I14" s="191"/>
    </row>
    <row r="15" spans="1:9" s="61" customFormat="1" ht="12.75" customHeight="1" x14ac:dyDescent="0.2">
      <c r="A15" s="62">
        <v>1</v>
      </c>
      <c r="B15" s="60">
        <v>2</v>
      </c>
      <c r="C15" s="60">
        <v>3</v>
      </c>
      <c r="D15" s="60">
        <v>4</v>
      </c>
      <c r="E15" s="60">
        <v>5</v>
      </c>
      <c r="F15" s="142">
        <v>6</v>
      </c>
      <c r="G15" s="145">
        <v>6</v>
      </c>
      <c r="H15" s="197">
        <v>6</v>
      </c>
      <c r="I15" s="191"/>
    </row>
    <row r="16" spans="1:9" s="21" customFormat="1" ht="53.25" customHeight="1" x14ac:dyDescent="0.2">
      <c r="A16" s="36">
        <v>1</v>
      </c>
      <c r="B16" s="120" t="s">
        <v>179</v>
      </c>
      <c r="C16" s="92" t="s">
        <v>215</v>
      </c>
      <c r="D16" s="92"/>
      <c r="E16" s="92"/>
      <c r="F16" s="135">
        <f>F17+F24+F34</f>
        <v>438.8</v>
      </c>
      <c r="G16" s="146">
        <f>G17+G24+G34</f>
        <v>204.59999999999997</v>
      </c>
      <c r="H16" s="198">
        <f>H17+H24+H34</f>
        <v>643.4</v>
      </c>
      <c r="I16" s="188"/>
    </row>
    <row r="17" spans="1:9" ht="25.5" customHeight="1" x14ac:dyDescent="0.2">
      <c r="A17" s="35">
        <v>2</v>
      </c>
      <c r="B17" s="99" t="s">
        <v>167</v>
      </c>
      <c r="C17" s="96" t="s">
        <v>222</v>
      </c>
      <c r="D17" s="96" t="s">
        <v>116</v>
      </c>
      <c r="E17" s="96"/>
      <c r="F17" s="100">
        <f>F18+F21</f>
        <v>282.3</v>
      </c>
      <c r="G17" s="147">
        <f>G18+G21</f>
        <v>0</v>
      </c>
      <c r="H17" s="199">
        <f>H18+H21</f>
        <v>282.3</v>
      </c>
      <c r="I17" s="187"/>
    </row>
    <row r="18" spans="1:9" ht="54" customHeight="1" x14ac:dyDescent="0.2">
      <c r="A18" s="35">
        <v>3</v>
      </c>
      <c r="B18" s="104" t="s">
        <v>232</v>
      </c>
      <c r="C18" s="96" t="s">
        <v>224</v>
      </c>
      <c r="D18" s="96"/>
      <c r="E18" s="96" t="s">
        <v>95</v>
      </c>
      <c r="F18" s="114">
        <f t="shared" ref="F18:H22" si="0">F19</f>
        <v>266</v>
      </c>
      <c r="G18" s="147">
        <f t="shared" si="0"/>
        <v>0</v>
      </c>
      <c r="H18" s="199">
        <f t="shared" si="0"/>
        <v>266</v>
      </c>
      <c r="I18" s="187"/>
    </row>
    <row r="19" spans="1:9" ht="25.5" x14ac:dyDescent="0.2">
      <c r="A19" s="35">
        <v>4</v>
      </c>
      <c r="B19" s="99" t="s">
        <v>109</v>
      </c>
      <c r="C19" s="96" t="s">
        <v>224</v>
      </c>
      <c r="D19" s="96" t="s">
        <v>121</v>
      </c>
      <c r="E19" s="96" t="s">
        <v>95</v>
      </c>
      <c r="F19" s="114">
        <f t="shared" si="0"/>
        <v>266</v>
      </c>
      <c r="G19" s="147">
        <f t="shared" si="0"/>
        <v>0</v>
      </c>
      <c r="H19" s="199">
        <f t="shared" si="0"/>
        <v>266</v>
      </c>
      <c r="I19" s="187"/>
    </row>
    <row r="20" spans="1:9" ht="25.5" x14ac:dyDescent="0.2">
      <c r="A20" s="35">
        <v>5</v>
      </c>
      <c r="B20" s="99" t="s">
        <v>110</v>
      </c>
      <c r="C20" s="96" t="s">
        <v>224</v>
      </c>
      <c r="D20" s="96" t="s">
        <v>100</v>
      </c>
      <c r="E20" s="96" t="s">
        <v>95</v>
      </c>
      <c r="F20" s="114">
        <v>266</v>
      </c>
      <c r="G20" s="147"/>
      <c r="H20" s="199">
        <f>F20+G20</f>
        <v>266</v>
      </c>
      <c r="I20" s="187"/>
    </row>
    <row r="21" spans="1:9" ht="67.5" customHeight="1" x14ac:dyDescent="0.2">
      <c r="A21" s="35">
        <v>6</v>
      </c>
      <c r="B21" s="104" t="s">
        <v>292</v>
      </c>
      <c r="C21" s="96" t="s">
        <v>289</v>
      </c>
      <c r="D21" s="96"/>
      <c r="E21" s="96" t="s">
        <v>95</v>
      </c>
      <c r="F21" s="114">
        <f t="shared" si="0"/>
        <v>16.3</v>
      </c>
      <c r="G21" s="147">
        <f t="shared" si="0"/>
        <v>0</v>
      </c>
      <c r="H21" s="199">
        <f t="shared" si="0"/>
        <v>16.3</v>
      </c>
      <c r="I21" s="187"/>
    </row>
    <row r="22" spans="1:9" ht="25.5" x14ac:dyDescent="0.2">
      <c r="A22" s="35">
        <v>7</v>
      </c>
      <c r="B22" s="99" t="s">
        <v>109</v>
      </c>
      <c r="C22" s="96" t="s">
        <v>289</v>
      </c>
      <c r="D22" s="96" t="s">
        <v>121</v>
      </c>
      <c r="E22" s="96" t="s">
        <v>95</v>
      </c>
      <c r="F22" s="114">
        <f t="shared" si="0"/>
        <v>16.3</v>
      </c>
      <c r="G22" s="147">
        <f t="shared" si="0"/>
        <v>0</v>
      </c>
      <c r="H22" s="199">
        <f t="shared" si="0"/>
        <v>16.3</v>
      </c>
      <c r="I22" s="187"/>
    </row>
    <row r="23" spans="1:9" ht="25.5" x14ac:dyDescent="0.2">
      <c r="A23" s="35">
        <v>8</v>
      </c>
      <c r="B23" s="99" t="s">
        <v>110</v>
      </c>
      <c r="C23" s="96" t="s">
        <v>289</v>
      </c>
      <c r="D23" s="96" t="s">
        <v>100</v>
      </c>
      <c r="E23" s="96" t="s">
        <v>95</v>
      </c>
      <c r="F23" s="114">
        <v>16.3</v>
      </c>
      <c r="G23" s="147"/>
      <c r="H23" s="199">
        <f>F23+G23</f>
        <v>16.3</v>
      </c>
      <c r="I23" s="187"/>
    </row>
    <row r="24" spans="1:9" ht="25.5" x14ac:dyDescent="0.2">
      <c r="A24" s="35">
        <v>9</v>
      </c>
      <c r="B24" s="104" t="s">
        <v>166</v>
      </c>
      <c r="C24" s="96" t="s">
        <v>219</v>
      </c>
      <c r="D24" s="96"/>
      <c r="E24" s="96" t="s">
        <v>97</v>
      </c>
      <c r="F24" s="114">
        <f>F25+F28+F31</f>
        <v>103</v>
      </c>
      <c r="G24" s="147">
        <f>G25+G28+G31</f>
        <v>179.49999999999997</v>
      </c>
      <c r="H24" s="100">
        <f>H25+H28+H31</f>
        <v>282.5</v>
      </c>
      <c r="I24" s="187"/>
    </row>
    <row r="25" spans="1:9" ht="63" customHeight="1" x14ac:dyDescent="0.2">
      <c r="A25" s="35">
        <v>10</v>
      </c>
      <c r="B25" s="99" t="s">
        <v>4</v>
      </c>
      <c r="C25" s="96" t="s">
        <v>221</v>
      </c>
      <c r="D25" s="96"/>
      <c r="E25" s="96" t="s">
        <v>97</v>
      </c>
      <c r="F25" s="114">
        <f>F26</f>
        <v>103</v>
      </c>
      <c r="G25" s="147">
        <f t="shared" ref="G25:H32" si="1">G26</f>
        <v>6.2000000000000011</v>
      </c>
      <c r="H25" s="199">
        <f t="shared" si="1"/>
        <v>109.2</v>
      </c>
      <c r="I25" s="187"/>
    </row>
    <row r="26" spans="1:9" ht="25.5" customHeight="1" x14ac:dyDescent="0.2">
      <c r="A26" s="35">
        <v>11</v>
      </c>
      <c r="B26" s="99" t="s">
        <v>109</v>
      </c>
      <c r="C26" s="96" t="s">
        <v>221</v>
      </c>
      <c r="D26" s="96" t="s">
        <v>121</v>
      </c>
      <c r="E26" s="96" t="s">
        <v>97</v>
      </c>
      <c r="F26" s="114">
        <f>F27</f>
        <v>103</v>
      </c>
      <c r="G26" s="147">
        <f t="shared" si="1"/>
        <v>6.2000000000000011</v>
      </c>
      <c r="H26" s="199">
        <f t="shared" si="1"/>
        <v>109.2</v>
      </c>
      <c r="I26" s="187"/>
    </row>
    <row r="27" spans="1:9" ht="27" customHeight="1" x14ac:dyDescent="0.2">
      <c r="A27" s="35">
        <v>12</v>
      </c>
      <c r="B27" s="99" t="s">
        <v>110</v>
      </c>
      <c r="C27" s="96" t="s">
        <v>221</v>
      </c>
      <c r="D27" s="96" t="s">
        <v>100</v>
      </c>
      <c r="E27" s="96" t="s">
        <v>97</v>
      </c>
      <c r="F27" s="114">
        <v>103</v>
      </c>
      <c r="G27" s="253">
        <f>8.3-2.1</f>
        <v>6.2000000000000011</v>
      </c>
      <c r="H27" s="196">
        <f>F27+G27</f>
        <v>109.2</v>
      </c>
      <c r="I27" s="187"/>
    </row>
    <row r="28" spans="1:9" ht="81" customHeight="1" x14ac:dyDescent="0.2">
      <c r="A28" s="35">
        <v>13</v>
      </c>
      <c r="B28" s="99" t="s">
        <v>303</v>
      </c>
      <c r="C28" s="96" t="s">
        <v>279</v>
      </c>
      <c r="D28" s="96"/>
      <c r="E28" s="96" t="s">
        <v>97</v>
      </c>
      <c r="F28" s="114">
        <f>F29</f>
        <v>0</v>
      </c>
      <c r="G28" s="147">
        <f t="shared" si="1"/>
        <v>171.2</v>
      </c>
      <c r="H28" s="199">
        <f t="shared" si="1"/>
        <v>171.2</v>
      </c>
      <c r="I28" s="187"/>
    </row>
    <row r="29" spans="1:9" ht="25.5" customHeight="1" x14ac:dyDescent="0.2">
      <c r="A29" s="35">
        <v>14</v>
      </c>
      <c r="B29" s="99" t="s">
        <v>109</v>
      </c>
      <c r="C29" s="96" t="s">
        <v>279</v>
      </c>
      <c r="D29" s="96" t="s">
        <v>121</v>
      </c>
      <c r="E29" s="96" t="s">
        <v>97</v>
      </c>
      <c r="F29" s="114">
        <f>F30</f>
        <v>0</v>
      </c>
      <c r="G29" s="147">
        <f t="shared" si="1"/>
        <v>171.2</v>
      </c>
      <c r="H29" s="199">
        <f t="shared" si="1"/>
        <v>171.2</v>
      </c>
      <c r="I29" s="187"/>
    </row>
    <row r="30" spans="1:9" ht="27" customHeight="1" x14ac:dyDescent="0.2">
      <c r="A30" s="35">
        <v>15</v>
      </c>
      <c r="B30" s="99" t="s">
        <v>110</v>
      </c>
      <c r="C30" s="96" t="s">
        <v>279</v>
      </c>
      <c r="D30" s="96" t="s">
        <v>100</v>
      </c>
      <c r="E30" s="96" t="s">
        <v>97</v>
      </c>
      <c r="F30" s="114"/>
      <c r="G30" s="148">
        <v>171.2</v>
      </c>
      <c r="H30" s="213">
        <f>F30+G30</f>
        <v>171.2</v>
      </c>
      <c r="I30" s="187"/>
    </row>
    <row r="31" spans="1:9" ht="80.25" customHeight="1" x14ac:dyDescent="0.2">
      <c r="A31" s="35">
        <v>16</v>
      </c>
      <c r="B31" s="99" t="s">
        <v>304</v>
      </c>
      <c r="C31" s="96" t="s">
        <v>280</v>
      </c>
      <c r="D31" s="96"/>
      <c r="E31" s="96" t="s">
        <v>97</v>
      </c>
      <c r="F31" s="114">
        <f>F32</f>
        <v>0</v>
      </c>
      <c r="G31" s="147">
        <f t="shared" si="1"/>
        <v>2.1</v>
      </c>
      <c r="H31" s="199">
        <f t="shared" si="1"/>
        <v>2.1</v>
      </c>
      <c r="I31" s="187"/>
    </row>
    <row r="32" spans="1:9" ht="25.5" customHeight="1" x14ac:dyDescent="0.2">
      <c r="A32" s="35">
        <v>17</v>
      </c>
      <c r="B32" s="99" t="s">
        <v>109</v>
      </c>
      <c r="C32" s="96" t="s">
        <v>280</v>
      </c>
      <c r="D32" s="96" t="s">
        <v>121</v>
      </c>
      <c r="E32" s="96" t="s">
        <v>97</v>
      </c>
      <c r="F32" s="114">
        <f>F33</f>
        <v>0</v>
      </c>
      <c r="G32" s="147">
        <f t="shared" si="1"/>
        <v>2.1</v>
      </c>
      <c r="H32" s="199">
        <f t="shared" si="1"/>
        <v>2.1</v>
      </c>
      <c r="I32" s="187"/>
    </row>
    <row r="33" spans="1:9" ht="27" customHeight="1" x14ac:dyDescent="0.2">
      <c r="A33" s="35">
        <v>18</v>
      </c>
      <c r="B33" s="99" t="s">
        <v>110</v>
      </c>
      <c r="C33" s="96" t="s">
        <v>280</v>
      </c>
      <c r="D33" s="96" t="s">
        <v>100</v>
      </c>
      <c r="E33" s="96" t="s">
        <v>97</v>
      </c>
      <c r="F33" s="114"/>
      <c r="G33" s="148">
        <v>2.1</v>
      </c>
      <c r="H33" s="196">
        <f>F33+G33</f>
        <v>2.1</v>
      </c>
      <c r="I33" s="187"/>
    </row>
    <row r="34" spans="1:9" ht="30" customHeight="1" x14ac:dyDescent="0.2">
      <c r="A34" s="35">
        <v>19</v>
      </c>
      <c r="B34" s="104" t="s">
        <v>163</v>
      </c>
      <c r="C34" s="96" t="s">
        <v>216</v>
      </c>
      <c r="D34" s="96"/>
      <c r="E34" s="96"/>
      <c r="F34" s="114">
        <f>F35+F38+F50+F44+F41+F47</f>
        <v>53.5</v>
      </c>
      <c r="G34" s="147">
        <f>G35+G38+G50+G44+G41+G47</f>
        <v>25.1</v>
      </c>
      <c r="H34" s="114">
        <f>H35+H38+H50+H44+H41+H47</f>
        <v>78.599999999999994</v>
      </c>
      <c r="I34" s="211"/>
    </row>
    <row r="35" spans="1:9" ht="74.25" customHeight="1" x14ac:dyDescent="0.2">
      <c r="A35" s="35">
        <v>20</v>
      </c>
      <c r="B35" s="104" t="s">
        <v>1</v>
      </c>
      <c r="C35" s="96" t="s">
        <v>227</v>
      </c>
      <c r="D35" s="97"/>
      <c r="E35" s="96" t="s">
        <v>96</v>
      </c>
      <c r="F35" s="114">
        <f t="shared" ref="F35:H36" si="2">F36</f>
        <v>18.899999999999999</v>
      </c>
      <c r="G35" s="147">
        <f t="shared" si="2"/>
        <v>0</v>
      </c>
      <c r="H35" s="199">
        <f t="shared" si="2"/>
        <v>18.899999999999999</v>
      </c>
      <c r="I35" s="187"/>
    </row>
    <row r="36" spans="1:9" s="112" customFormat="1" ht="26.25" customHeight="1" x14ac:dyDescent="0.2">
      <c r="A36" s="35">
        <v>21</v>
      </c>
      <c r="B36" s="99" t="s">
        <v>109</v>
      </c>
      <c r="C36" s="96" t="s">
        <v>227</v>
      </c>
      <c r="D36" s="96" t="s">
        <v>121</v>
      </c>
      <c r="E36" s="96" t="s">
        <v>96</v>
      </c>
      <c r="F36" s="114">
        <f t="shared" si="2"/>
        <v>18.899999999999999</v>
      </c>
      <c r="G36" s="147">
        <f t="shared" si="2"/>
        <v>0</v>
      </c>
      <c r="H36" s="199">
        <f t="shared" si="2"/>
        <v>18.899999999999999</v>
      </c>
      <c r="I36" s="189"/>
    </row>
    <row r="37" spans="1:9" ht="26.25" customHeight="1" x14ac:dyDescent="0.2">
      <c r="A37" s="35">
        <v>22</v>
      </c>
      <c r="B37" s="99" t="s">
        <v>110</v>
      </c>
      <c r="C37" s="96" t="s">
        <v>227</v>
      </c>
      <c r="D37" s="96" t="s">
        <v>100</v>
      </c>
      <c r="E37" s="96" t="s">
        <v>96</v>
      </c>
      <c r="F37" s="114">
        <v>18.899999999999999</v>
      </c>
      <c r="G37" s="148"/>
      <c r="H37" s="200">
        <f>F37+G37</f>
        <v>18.899999999999999</v>
      </c>
      <c r="I37" s="187"/>
    </row>
    <row r="38" spans="1:9" ht="64.5" customHeight="1" x14ac:dyDescent="0.2">
      <c r="A38" s="35">
        <v>23</v>
      </c>
      <c r="B38" s="104" t="s">
        <v>2</v>
      </c>
      <c r="C38" s="96" t="s">
        <v>217</v>
      </c>
      <c r="D38" s="96"/>
      <c r="E38" s="96" t="s">
        <v>94</v>
      </c>
      <c r="F38" s="114">
        <f t="shared" ref="F38:H39" si="3">F39</f>
        <v>30</v>
      </c>
      <c r="G38" s="147">
        <f t="shared" si="3"/>
        <v>-1.3</v>
      </c>
      <c r="H38" s="199">
        <f t="shared" si="3"/>
        <v>28.7</v>
      </c>
      <c r="I38" s="187"/>
    </row>
    <row r="39" spans="1:9" ht="25.5" x14ac:dyDescent="0.2">
      <c r="A39" s="35">
        <v>24</v>
      </c>
      <c r="B39" s="99" t="s">
        <v>109</v>
      </c>
      <c r="C39" s="96" t="s">
        <v>217</v>
      </c>
      <c r="D39" s="96" t="s">
        <v>121</v>
      </c>
      <c r="E39" s="96" t="s">
        <v>94</v>
      </c>
      <c r="F39" s="114">
        <f t="shared" si="3"/>
        <v>30</v>
      </c>
      <c r="G39" s="147">
        <f t="shared" si="3"/>
        <v>-1.3</v>
      </c>
      <c r="H39" s="199">
        <f t="shared" si="3"/>
        <v>28.7</v>
      </c>
      <c r="I39" s="187"/>
    </row>
    <row r="40" spans="1:9" s="21" customFormat="1" ht="25.5" x14ac:dyDescent="0.2">
      <c r="A40" s="35">
        <v>25</v>
      </c>
      <c r="B40" s="99" t="s">
        <v>110</v>
      </c>
      <c r="C40" s="96" t="s">
        <v>217</v>
      </c>
      <c r="D40" s="96" t="s">
        <v>100</v>
      </c>
      <c r="E40" s="96" t="s">
        <v>94</v>
      </c>
      <c r="F40" s="114">
        <v>30</v>
      </c>
      <c r="G40" s="148">
        <v>-1.3</v>
      </c>
      <c r="H40" s="200">
        <f>F40+G40</f>
        <v>28.7</v>
      </c>
      <c r="I40" s="188"/>
    </row>
    <row r="41" spans="1:9" s="21" customFormat="1" ht="76.5" x14ac:dyDescent="0.2">
      <c r="A41" s="35">
        <v>26</v>
      </c>
      <c r="B41" s="104" t="s">
        <v>267</v>
      </c>
      <c r="C41" s="96" t="s">
        <v>263</v>
      </c>
      <c r="D41" s="96"/>
      <c r="E41" s="96" t="s">
        <v>94</v>
      </c>
      <c r="F41" s="100">
        <f t="shared" ref="F41:H42" si="4">F42</f>
        <v>0</v>
      </c>
      <c r="G41" s="133">
        <f t="shared" si="4"/>
        <v>25.1</v>
      </c>
      <c r="H41" s="100">
        <f t="shared" si="4"/>
        <v>25.1</v>
      </c>
      <c r="I41" s="188"/>
    </row>
    <row r="42" spans="1:9" s="21" customFormat="1" ht="25.5" x14ac:dyDescent="0.2">
      <c r="A42" s="35">
        <v>27</v>
      </c>
      <c r="B42" s="99" t="s">
        <v>109</v>
      </c>
      <c r="C42" s="96" t="s">
        <v>263</v>
      </c>
      <c r="D42" s="96" t="s">
        <v>121</v>
      </c>
      <c r="E42" s="96" t="s">
        <v>94</v>
      </c>
      <c r="F42" s="100">
        <f t="shared" si="4"/>
        <v>0</v>
      </c>
      <c r="G42" s="133">
        <f t="shared" si="4"/>
        <v>25.1</v>
      </c>
      <c r="H42" s="100">
        <f t="shared" si="4"/>
        <v>25.1</v>
      </c>
      <c r="I42" s="188"/>
    </row>
    <row r="43" spans="1:9" s="21" customFormat="1" ht="25.5" x14ac:dyDescent="0.2">
      <c r="A43" s="35">
        <v>28</v>
      </c>
      <c r="B43" s="99" t="s">
        <v>110</v>
      </c>
      <c r="C43" s="96" t="s">
        <v>263</v>
      </c>
      <c r="D43" s="96" t="s">
        <v>100</v>
      </c>
      <c r="E43" s="96" t="s">
        <v>94</v>
      </c>
      <c r="F43" s="114"/>
      <c r="G43" s="148">
        <v>25.1</v>
      </c>
      <c r="H43" s="200">
        <f>F43+G43</f>
        <v>25.1</v>
      </c>
      <c r="I43" s="188"/>
    </row>
    <row r="44" spans="1:9" ht="78.75" customHeight="1" x14ac:dyDescent="0.2">
      <c r="A44" s="35">
        <v>29</v>
      </c>
      <c r="B44" s="104" t="s">
        <v>264</v>
      </c>
      <c r="C44" s="96" t="s">
        <v>266</v>
      </c>
      <c r="D44" s="96"/>
      <c r="E44" s="96" t="s">
        <v>94</v>
      </c>
      <c r="F44" s="114">
        <f t="shared" ref="F44:H45" si="5">F45</f>
        <v>0</v>
      </c>
      <c r="G44" s="147">
        <f t="shared" si="5"/>
        <v>1.3</v>
      </c>
      <c r="H44" s="199">
        <f t="shared" si="5"/>
        <v>1.3</v>
      </c>
      <c r="I44" s="187"/>
    </row>
    <row r="45" spans="1:9" ht="25.5" x14ac:dyDescent="0.2">
      <c r="A45" s="35">
        <v>30</v>
      </c>
      <c r="B45" s="99" t="s">
        <v>109</v>
      </c>
      <c r="C45" s="96" t="s">
        <v>266</v>
      </c>
      <c r="D45" s="96" t="s">
        <v>121</v>
      </c>
      <c r="E45" s="96" t="s">
        <v>94</v>
      </c>
      <c r="F45" s="114">
        <f t="shared" si="5"/>
        <v>0</v>
      </c>
      <c r="G45" s="147">
        <f t="shared" si="5"/>
        <v>1.3</v>
      </c>
      <c r="H45" s="199">
        <f t="shared" si="5"/>
        <v>1.3</v>
      </c>
      <c r="I45" s="187"/>
    </row>
    <row r="46" spans="1:9" s="21" customFormat="1" ht="25.5" x14ac:dyDescent="0.2">
      <c r="A46" s="35">
        <v>31</v>
      </c>
      <c r="B46" s="99" t="s">
        <v>110</v>
      </c>
      <c r="C46" s="96" t="s">
        <v>266</v>
      </c>
      <c r="D46" s="96" t="s">
        <v>100</v>
      </c>
      <c r="E46" s="96" t="s">
        <v>94</v>
      </c>
      <c r="F46" s="114"/>
      <c r="G46" s="148">
        <v>1.3</v>
      </c>
      <c r="H46" s="200">
        <f>F46+G46</f>
        <v>1.3</v>
      </c>
      <c r="I46" s="188"/>
    </row>
    <row r="47" spans="1:9" ht="90" customHeight="1" x14ac:dyDescent="0.2">
      <c r="A47" s="35">
        <v>32</v>
      </c>
      <c r="B47" s="104" t="s">
        <v>287</v>
      </c>
      <c r="C47" s="96" t="s">
        <v>285</v>
      </c>
      <c r="D47" s="97"/>
      <c r="E47" s="96" t="s">
        <v>283</v>
      </c>
      <c r="F47" s="114">
        <f t="shared" ref="F47:H48" si="6">F48</f>
        <v>0.5</v>
      </c>
      <c r="G47" s="147">
        <f t="shared" si="6"/>
        <v>0</v>
      </c>
      <c r="H47" s="199">
        <f t="shared" si="6"/>
        <v>0.5</v>
      </c>
      <c r="I47" s="187"/>
    </row>
    <row r="48" spans="1:9" s="112" customFormat="1" ht="26.25" customHeight="1" x14ac:dyDescent="0.2">
      <c r="A48" s="35">
        <v>33</v>
      </c>
      <c r="B48" s="99" t="s">
        <v>109</v>
      </c>
      <c r="C48" s="96" t="s">
        <v>285</v>
      </c>
      <c r="D48" s="96" t="s">
        <v>121</v>
      </c>
      <c r="E48" s="96" t="s">
        <v>283</v>
      </c>
      <c r="F48" s="114">
        <f t="shared" si="6"/>
        <v>0.5</v>
      </c>
      <c r="G48" s="147">
        <f t="shared" si="6"/>
        <v>0</v>
      </c>
      <c r="H48" s="199">
        <f t="shared" si="6"/>
        <v>0.5</v>
      </c>
      <c r="I48" s="189"/>
    </row>
    <row r="49" spans="1:10" ht="26.25" customHeight="1" x14ac:dyDescent="0.2">
      <c r="A49" s="35">
        <v>34</v>
      </c>
      <c r="B49" s="99" t="s">
        <v>110</v>
      </c>
      <c r="C49" s="96" t="s">
        <v>285</v>
      </c>
      <c r="D49" s="96" t="s">
        <v>100</v>
      </c>
      <c r="E49" s="96" t="s">
        <v>283</v>
      </c>
      <c r="F49" s="114">
        <v>0.5</v>
      </c>
      <c r="G49" s="186"/>
      <c r="H49" s="200">
        <f>F49+G49</f>
        <v>0.5</v>
      </c>
      <c r="I49" s="187"/>
    </row>
    <row r="50" spans="1:10" ht="76.5" customHeight="1" x14ac:dyDescent="0.2">
      <c r="A50" s="35">
        <v>35</v>
      </c>
      <c r="B50" s="104" t="s">
        <v>3</v>
      </c>
      <c r="C50" s="96" t="s">
        <v>229</v>
      </c>
      <c r="D50" s="97"/>
      <c r="E50" s="96" t="s">
        <v>96</v>
      </c>
      <c r="F50" s="114">
        <f t="shared" ref="F50:H51" si="7">F51</f>
        <v>4.0999999999999996</v>
      </c>
      <c r="G50" s="147">
        <f t="shared" si="7"/>
        <v>0</v>
      </c>
      <c r="H50" s="199">
        <f t="shared" si="7"/>
        <v>4.0999999999999996</v>
      </c>
      <c r="I50" s="187"/>
    </row>
    <row r="51" spans="1:10" s="112" customFormat="1" ht="27" customHeight="1" x14ac:dyDescent="0.2">
      <c r="A51" s="35">
        <v>36</v>
      </c>
      <c r="B51" s="99" t="s">
        <v>109</v>
      </c>
      <c r="C51" s="96" t="s">
        <v>229</v>
      </c>
      <c r="D51" s="96" t="s">
        <v>121</v>
      </c>
      <c r="E51" s="96" t="s">
        <v>96</v>
      </c>
      <c r="F51" s="114">
        <f t="shared" si="7"/>
        <v>4.0999999999999996</v>
      </c>
      <c r="G51" s="147">
        <f t="shared" si="7"/>
        <v>0</v>
      </c>
      <c r="H51" s="199">
        <f t="shared" si="7"/>
        <v>4.0999999999999996</v>
      </c>
      <c r="I51" s="189"/>
    </row>
    <row r="52" spans="1:10" s="112" customFormat="1" ht="29.25" customHeight="1" x14ac:dyDescent="0.2">
      <c r="A52" s="35">
        <v>37</v>
      </c>
      <c r="B52" s="99" t="s">
        <v>110</v>
      </c>
      <c r="C52" s="96" t="s">
        <v>229</v>
      </c>
      <c r="D52" s="96" t="s">
        <v>100</v>
      </c>
      <c r="E52" s="96" t="s">
        <v>96</v>
      </c>
      <c r="F52" s="114">
        <v>4.0999999999999996</v>
      </c>
      <c r="G52" s="148"/>
      <c r="H52" s="200">
        <f>F52+G52</f>
        <v>4.0999999999999996</v>
      </c>
      <c r="I52" s="189"/>
    </row>
    <row r="53" spans="1:10" s="20" customFormat="1" ht="29.25" customHeight="1" x14ac:dyDescent="0.2">
      <c r="A53" s="35">
        <v>38</v>
      </c>
      <c r="B53" s="95" t="s">
        <v>132</v>
      </c>
      <c r="C53" s="97" t="s">
        <v>225</v>
      </c>
      <c r="D53" s="97" t="s">
        <v>116</v>
      </c>
      <c r="E53" s="97" t="s">
        <v>133</v>
      </c>
      <c r="F53" s="98">
        <f t="shared" ref="F53:H56" si="8">F54</f>
        <v>2244.6</v>
      </c>
      <c r="G53" s="138">
        <f t="shared" si="8"/>
        <v>0</v>
      </c>
      <c r="H53" s="98">
        <f t="shared" si="8"/>
        <v>2244.6</v>
      </c>
      <c r="I53" s="190"/>
      <c r="J53" s="217"/>
    </row>
    <row r="54" spans="1:10" x14ac:dyDescent="0.2">
      <c r="A54" s="35">
        <v>39</v>
      </c>
      <c r="B54" s="99" t="s">
        <v>131</v>
      </c>
      <c r="C54" s="96" t="s">
        <v>226</v>
      </c>
      <c r="D54" s="96" t="s">
        <v>116</v>
      </c>
      <c r="E54" s="96" t="s">
        <v>133</v>
      </c>
      <c r="F54" s="100">
        <f t="shared" si="8"/>
        <v>2244.6</v>
      </c>
      <c r="G54" s="114">
        <f t="shared" si="8"/>
        <v>0</v>
      </c>
      <c r="H54" s="100">
        <f t="shared" si="8"/>
        <v>2244.6</v>
      </c>
      <c r="I54" s="211"/>
    </row>
    <row r="55" spans="1:10" ht="51" x14ac:dyDescent="0.2">
      <c r="A55" s="35">
        <v>40</v>
      </c>
      <c r="B55" s="99" t="s">
        <v>299</v>
      </c>
      <c r="C55" s="96" t="s">
        <v>295</v>
      </c>
      <c r="D55" s="96" t="s">
        <v>116</v>
      </c>
      <c r="E55" s="96" t="s">
        <v>133</v>
      </c>
      <c r="F55" s="114">
        <f>F56</f>
        <v>2244.6</v>
      </c>
      <c r="G55" s="147">
        <f t="shared" si="8"/>
        <v>0</v>
      </c>
      <c r="H55" s="199">
        <f t="shared" si="8"/>
        <v>2244.6</v>
      </c>
      <c r="I55" s="187"/>
    </row>
    <row r="56" spans="1:10" x14ac:dyDescent="0.2">
      <c r="A56" s="35">
        <v>41</v>
      </c>
      <c r="B56" s="99" t="s">
        <v>298</v>
      </c>
      <c r="C56" s="96" t="s">
        <v>295</v>
      </c>
      <c r="D56" s="96" t="s">
        <v>296</v>
      </c>
      <c r="E56" s="96" t="s">
        <v>133</v>
      </c>
      <c r="F56" s="114">
        <f>F57</f>
        <v>2244.6</v>
      </c>
      <c r="G56" s="147">
        <f t="shared" si="8"/>
        <v>0</v>
      </c>
      <c r="H56" s="199">
        <f t="shared" si="8"/>
        <v>2244.6</v>
      </c>
      <c r="I56" s="187"/>
    </row>
    <row r="57" spans="1:10" x14ac:dyDescent="0.2">
      <c r="A57" s="35">
        <v>42</v>
      </c>
      <c r="B57" s="99" t="s">
        <v>48</v>
      </c>
      <c r="C57" s="96" t="s">
        <v>295</v>
      </c>
      <c r="D57" s="96" t="s">
        <v>297</v>
      </c>
      <c r="E57" s="96" t="s">
        <v>133</v>
      </c>
      <c r="F57" s="114">
        <v>2244.6</v>
      </c>
      <c r="G57" s="210"/>
      <c r="H57" s="201">
        <f>F57+G57</f>
        <v>2244.6</v>
      </c>
      <c r="I57" s="187"/>
    </row>
    <row r="58" spans="1:10" s="21" customFormat="1" ht="30" customHeight="1" x14ac:dyDescent="0.2">
      <c r="A58" s="35">
        <v>43</v>
      </c>
      <c r="B58" s="95" t="s">
        <v>155</v>
      </c>
      <c r="C58" s="97" t="s">
        <v>207</v>
      </c>
      <c r="D58" s="97"/>
      <c r="E58" s="97"/>
      <c r="F58" s="143">
        <f>F59</f>
        <v>4000.1000000000004</v>
      </c>
      <c r="G58" s="150">
        <f t="shared" ref="G58:H58" si="9">G59</f>
        <v>112.6</v>
      </c>
      <c r="H58" s="202">
        <f t="shared" si="9"/>
        <v>4112.7</v>
      </c>
      <c r="I58" s="260"/>
    </row>
    <row r="59" spans="1:10" s="112" customFormat="1" x14ac:dyDescent="0.2">
      <c r="A59" s="35">
        <v>44</v>
      </c>
      <c r="B59" s="99" t="s">
        <v>156</v>
      </c>
      <c r="C59" s="96" t="s">
        <v>208</v>
      </c>
      <c r="D59" s="96"/>
      <c r="E59" s="96"/>
      <c r="F59" s="201">
        <f>F60+F65+F68+F71+F78+F81+F84+F87</f>
        <v>4000.1000000000004</v>
      </c>
      <c r="G59" s="268">
        <f>G60+G65+G68+G71+G78+G81+G84+G87</f>
        <v>112.6</v>
      </c>
      <c r="H59" s="201">
        <f>H60+H65+H68+H71+H78+H81+H84+H87</f>
        <v>4112.7</v>
      </c>
      <c r="I59" s="255"/>
    </row>
    <row r="60" spans="1:10" ht="54" customHeight="1" x14ac:dyDescent="0.2">
      <c r="A60" s="35">
        <v>45</v>
      </c>
      <c r="B60" s="99" t="s">
        <v>173</v>
      </c>
      <c r="C60" s="96" t="s">
        <v>213</v>
      </c>
      <c r="D60" s="96" t="s">
        <v>116</v>
      </c>
      <c r="E60" s="96" t="s">
        <v>126</v>
      </c>
      <c r="F60" s="114">
        <f>F61+F63</f>
        <v>67.400000000000006</v>
      </c>
      <c r="G60" s="147">
        <f>G61+G63</f>
        <v>11.399999999999999</v>
      </c>
      <c r="H60" s="199">
        <f>H61+H63</f>
        <v>78.8</v>
      </c>
      <c r="I60" s="187"/>
    </row>
    <row r="61" spans="1:10" ht="51.75" customHeight="1" x14ac:dyDescent="0.2">
      <c r="A61" s="35">
        <v>46</v>
      </c>
      <c r="B61" s="99" t="s">
        <v>105</v>
      </c>
      <c r="C61" s="96" t="s">
        <v>213</v>
      </c>
      <c r="D61" s="96" t="s">
        <v>117</v>
      </c>
      <c r="E61" s="96" t="s">
        <v>126</v>
      </c>
      <c r="F61" s="114">
        <f>F62</f>
        <v>62.9</v>
      </c>
      <c r="G61" s="147">
        <f>G62</f>
        <v>7.6</v>
      </c>
      <c r="H61" s="199">
        <f>H62</f>
        <v>70.5</v>
      </c>
      <c r="I61" s="187"/>
    </row>
    <row r="62" spans="1:10" ht="25.5" customHeight="1" x14ac:dyDescent="0.2">
      <c r="A62" s="35">
        <v>47</v>
      </c>
      <c r="B62" s="99" t="s">
        <v>106</v>
      </c>
      <c r="C62" s="96" t="s">
        <v>213</v>
      </c>
      <c r="D62" s="96" t="s">
        <v>40</v>
      </c>
      <c r="E62" s="96" t="s">
        <v>126</v>
      </c>
      <c r="F62" s="114">
        <v>62.9</v>
      </c>
      <c r="G62" s="148">
        <v>7.6</v>
      </c>
      <c r="H62" s="196">
        <f>F62+G62</f>
        <v>70.5</v>
      </c>
      <c r="I62" s="187"/>
    </row>
    <row r="63" spans="1:10" ht="25.5" customHeight="1" x14ac:dyDescent="0.2">
      <c r="A63" s="35">
        <v>48</v>
      </c>
      <c r="B63" s="99" t="s">
        <v>109</v>
      </c>
      <c r="C63" s="96" t="s">
        <v>213</v>
      </c>
      <c r="D63" s="96" t="s">
        <v>121</v>
      </c>
      <c r="E63" s="96" t="s">
        <v>126</v>
      </c>
      <c r="F63" s="114">
        <f>F64</f>
        <v>4.5</v>
      </c>
      <c r="G63" s="147">
        <f>G64</f>
        <v>3.8</v>
      </c>
      <c r="H63" s="199">
        <f>H64</f>
        <v>8.3000000000000007</v>
      </c>
      <c r="I63" s="187"/>
    </row>
    <row r="64" spans="1:10" s="112" customFormat="1" ht="25.5" customHeight="1" x14ac:dyDescent="0.2">
      <c r="A64" s="35">
        <v>49</v>
      </c>
      <c r="B64" s="99" t="s">
        <v>110</v>
      </c>
      <c r="C64" s="96" t="s">
        <v>213</v>
      </c>
      <c r="D64" s="96" t="s">
        <v>100</v>
      </c>
      <c r="E64" s="96" t="s">
        <v>126</v>
      </c>
      <c r="F64" s="114">
        <v>4.5</v>
      </c>
      <c r="G64" s="148">
        <v>3.8</v>
      </c>
      <c r="H64" s="200">
        <f>F64+G64</f>
        <v>8.3000000000000007</v>
      </c>
      <c r="I64" s="189"/>
    </row>
    <row r="65" spans="1:9" ht="26.25" customHeight="1" x14ac:dyDescent="0.2">
      <c r="A65" s="35">
        <v>50</v>
      </c>
      <c r="B65" s="99" t="s">
        <v>159</v>
      </c>
      <c r="C65" s="96" t="s">
        <v>210</v>
      </c>
      <c r="D65" s="96" t="s">
        <v>116</v>
      </c>
      <c r="E65" s="96" t="s">
        <v>120</v>
      </c>
      <c r="F65" s="114">
        <f t="shared" ref="F65:H66" si="10">F66</f>
        <v>2.9</v>
      </c>
      <c r="G65" s="147">
        <f t="shared" si="10"/>
        <v>0</v>
      </c>
      <c r="H65" s="199">
        <f t="shared" si="10"/>
        <v>2.9</v>
      </c>
      <c r="I65" s="187"/>
    </row>
    <row r="66" spans="1:9" ht="24" customHeight="1" x14ac:dyDescent="0.2">
      <c r="A66" s="35">
        <v>51</v>
      </c>
      <c r="B66" s="99" t="s">
        <v>109</v>
      </c>
      <c r="C66" s="96" t="s">
        <v>210</v>
      </c>
      <c r="D66" s="96" t="s">
        <v>121</v>
      </c>
      <c r="E66" s="96" t="s">
        <v>120</v>
      </c>
      <c r="F66" s="114">
        <f t="shared" si="10"/>
        <v>2.9</v>
      </c>
      <c r="G66" s="147">
        <f t="shared" si="10"/>
        <v>0</v>
      </c>
      <c r="H66" s="199">
        <f t="shared" si="10"/>
        <v>2.9</v>
      </c>
      <c r="I66" s="187"/>
    </row>
    <row r="67" spans="1:9" ht="26.25" customHeight="1" x14ac:dyDescent="0.2">
      <c r="A67" s="35">
        <v>52</v>
      </c>
      <c r="B67" s="99" t="s">
        <v>110</v>
      </c>
      <c r="C67" s="96" t="s">
        <v>210</v>
      </c>
      <c r="D67" s="96" t="s">
        <v>100</v>
      </c>
      <c r="E67" s="96" t="s">
        <v>120</v>
      </c>
      <c r="F67" s="114">
        <v>2.9</v>
      </c>
      <c r="G67" s="149"/>
      <c r="H67" s="201">
        <f>F67+G67</f>
        <v>2.9</v>
      </c>
      <c r="I67" s="187"/>
    </row>
    <row r="68" spans="1:9" ht="26.25" customHeight="1" x14ac:dyDescent="0.2">
      <c r="A68" s="35">
        <v>53</v>
      </c>
      <c r="B68" s="99" t="s">
        <v>104</v>
      </c>
      <c r="C68" s="96" t="s">
        <v>209</v>
      </c>
      <c r="D68" s="96" t="s">
        <v>116</v>
      </c>
      <c r="E68" s="96" t="s">
        <v>119</v>
      </c>
      <c r="F68" s="114">
        <f t="shared" ref="F68:H69" si="11">F69</f>
        <v>729</v>
      </c>
      <c r="G68" s="147">
        <f t="shared" si="11"/>
        <v>0</v>
      </c>
      <c r="H68" s="199">
        <f t="shared" si="11"/>
        <v>729</v>
      </c>
      <c r="I68" s="187"/>
    </row>
    <row r="69" spans="1:9" ht="54.75" customHeight="1" x14ac:dyDescent="0.2">
      <c r="A69" s="35">
        <v>54</v>
      </c>
      <c r="B69" s="99" t="s">
        <v>105</v>
      </c>
      <c r="C69" s="96" t="s">
        <v>209</v>
      </c>
      <c r="D69" s="96" t="s">
        <v>117</v>
      </c>
      <c r="E69" s="96" t="s">
        <v>119</v>
      </c>
      <c r="F69" s="114">
        <f t="shared" si="11"/>
        <v>729</v>
      </c>
      <c r="G69" s="147">
        <f t="shared" si="11"/>
        <v>0</v>
      </c>
      <c r="H69" s="199">
        <f t="shared" si="11"/>
        <v>729</v>
      </c>
      <c r="I69" s="187"/>
    </row>
    <row r="70" spans="1:9" ht="24.75" customHeight="1" x14ac:dyDescent="0.2">
      <c r="A70" s="35">
        <v>55</v>
      </c>
      <c r="B70" s="99" t="s">
        <v>106</v>
      </c>
      <c r="C70" s="96" t="s">
        <v>209</v>
      </c>
      <c r="D70" s="96" t="s">
        <v>40</v>
      </c>
      <c r="E70" s="96" t="s">
        <v>119</v>
      </c>
      <c r="F70" s="114">
        <v>729</v>
      </c>
      <c r="G70" s="151"/>
      <c r="H70" s="200">
        <f>F70+G70</f>
        <v>729</v>
      </c>
      <c r="I70" s="187"/>
    </row>
    <row r="71" spans="1:9" ht="40.5" customHeight="1" x14ac:dyDescent="0.2">
      <c r="A71" s="35">
        <v>56</v>
      </c>
      <c r="B71" s="99" t="s">
        <v>104</v>
      </c>
      <c r="C71" s="96" t="s">
        <v>209</v>
      </c>
      <c r="D71" s="96"/>
      <c r="E71" s="96" t="s">
        <v>120</v>
      </c>
      <c r="F71" s="114">
        <f>F72+F74+F76</f>
        <v>2271</v>
      </c>
      <c r="G71" s="147">
        <f>G72+G74+G76</f>
        <v>10.199999999999999</v>
      </c>
      <c r="H71" s="100">
        <f>H72+H74+H76</f>
        <v>2281.1999999999998</v>
      </c>
      <c r="I71" s="187"/>
    </row>
    <row r="72" spans="1:9" ht="51.75" customHeight="1" x14ac:dyDescent="0.2">
      <c r="A72" s="35">
        <v>57</v>
      </c>
      <c r="B72" s="99" t="s">
        <v>105</v>
      </c>
      <c r="C72" s="96" t="s">
        <v>209</v>
      </c>
      <c r="D72" s="96" t="s">
        <v>117</v>
      </c>
      <c r="E72" s="96" t="s">
        <v>120</v>
      </c>
      <c r="F72" s="114">
        <f>F73</f>
        <v>1706.2</v>
      </c>
      <c r="G72" s="147">
        <f>G73</f>
        <v>0</v>
      </c>
      <c r="H72" s="199">
        <f>H73</f>
        <v>1706.2</v>
      </c>
      <c r="I72" s="187"/>
    </row>
    <row r="73" spans="1:9" ht="26.25" customHeight="1" x14ac:dyDescent="0.2">
      <c r="A73" s="35">
        <v>58</v>
      </c>
      <c r="B73" s="99" t="s">
        <v>106</v>
      </c>
      <c r="C73" s="96" t="s">
        <v>209</v>
      </c>
      <c r="D73" s="96" t="s">
        <v>40</v>
      </c>
      <c r="E73" s="96" t="s">
        <v>120</v>
      </c>
      <c r="F73" s="114">
        <v>1706.2</v>
      </c>
      <c r="G73" s="186"/>
      <c r="H73" s="200">
        <f>F73+G73</f>
        <v>1706.2</v>
      </c>
      <c r="I73" s="187"/>
    </row>
    <row r="74" spans="1:9" s="20" customFormat="1" ht="24.75" customHeight="1" x14ac:dyDescent="0.2">
      <c r="A74" s="35">
        <v>59</v>
      </c>
      <c r="B74" s="99" t="s">
        <v>109</v>
      </c>
      <c r="C74" s="96" t="s">
        <v>209</v>
      </c>
      <c r="D74" s="96" t="s">
        <v>121</v>
      </c>
      <c r="E74" s="96" t="s">
        <v>120</v>
      </c>
      <c r="F74" s="114">
        <f>F75</f>
        <v>563.79999999999995</v>
      </c>
      <c r="G74" s="147">
        <f>G75</f>
        <v>10.199999999999999</v>
      </c>
      <c r="H74" s="199">
        <f>H75</f>
        <v>574</v>
      </c>
      <c r="I74" s="190"/>
    </row>
    <row r="75" spans="1:9" ht="27" customHeight="1" x14ac:dyDescent="0.2">
      <c r="A75" s="35">
        <v>60</v>
      </c>
      <c r="B75" s="99" t="s">
        <v>110</v>
      </c>
      <c r="C75" s="96" t="s">
        <v>209</v>
      </c>
      <c r="D75" s="96" t="s">
        <v>100</v>
      </c>
      <c r="E75" s="96" t="s">
        <v>120</v>
      </c>
      <c r="F75" s="114">
        <v>563.79999999999995</v>
      </c>
      <c r="G75" s="214">
        <v>10.199999999999999</v>
      </c>
      <c r="H75" s="213">
        <f>F75+G75</f>
        <v>574</v>
      </c>
      <c r="I75" s="187"/>
    </row>
    <row r="76" spans="1:9" s="20" customFormat="1" ht="18" customHeight="1" x14ac:dyDescent="0.2">
      <c r="A76" s="35">
        <v>61</v>
      </c>
      <c r="B76" s="99" t="s">
        <v>111</v>
      </c>
      <c r="C76" s="96" t="s">
        <v>209</v>
      </c>
      <c r="D76" s="96" t="s">
        <v>122</v>
      </c>
      <c r="E76" s="96" t="s">
        <v>120</v>
      </c>
      <c r="F76" s="114">
        <f>F77</f>
        <v>1</v>
      </c>
      <c r="G76" s="147">
        <f>G77</f>
        <v>0</v>
      </c>
      <c r="H76" s="199">
        <f>H77</f>
        <v>1</v>
      </c>
      <c r="I76" s="190"/>
    </row>
    <row r="77" spans="1:9" ht="18" customHeight="1" x14ac:dyDescent="0.2">
      <c r="A77" s="35">
        <v>62</v>
      </c>
      <c r="B77" s="99" t="s">
        <v>233</v>
      </c>
      <c r="C77" s="96" t="s">
        <v>209</v>
      </c>
      <c r="D77" s="96" t="s">
        <v>231</v>
      </c>
      <c r="E77" s="96" t="s">
        <v>120</v>
      </c>
      <c r="F77" s="114">
        <v>1</v>
      </c>
      <c r="G77" s="256"/>
      <c r="H77" s="200">
        <f>F77+G77</f>
        <v>1</v>
      </c>
      <c r="I77" s="187"/>
    </row>
    <row r="78" spans="1:9" ht="27" customHeight="1" x14ac:dyDescent="0.2">
      <c r="A78" s="35">
        <v>63</v>
      </c>
      <c r="B78" s="99" t="s">
        <v>5</v>
      </c>
      <c r="C78" s="96" t="s">
        <v>211</v>
      </c>
      <c r="D78" s="96"/>
      <c r="E78" s="96" t="s">
        <v>120</v>
      </c>
      <c r="F78" s="114">
        <f t="shared" ref="F78:H79" si="12">F79</f>
        <v>924.8</v>
      </c>
      <c r="G78" s="147">
        <f t="shared" si="12"/>
        <v>-171</v>
      </c>
      <c r="H78" s="199">
        <f t="shared" si="12"/>
        <v>753.8</v>
      </c>
      <c r="I78" s="187"/>
    </row>
    <row r="79" spans="1:9" ht="27" customHeight="1" x14ac:dyDescent="0.2">
      <c r="A79" s="35">
        <v>64</v>
      </c>
      <c r="B79" s="99" t="s">
        <v>5</v>
      </c>
      <c r="C79" s="96" t="s">
        <v>211</v>
      </c>
      <c r="D79" s="96" t="s">
        <v>117</v>
      </c>
      <c r="E79" s="96" t="s">
        <v>120</v>
      </c>
      <c r="F79" s="114">
        <f t="shared" si="12"/>
        <v>924.8</v>
      </c>
      <c r="G79" s="147">
        <f t="shared" si="12"/>
        <v>-171</v>
      </c>
      <c r="H79" s="199">
        <f t="shared" si="12"/>
        <v>753.8</v>
      </c>
      <c r="I79" s="187"/>
    </row>
    <row r="80" spans="1:9" ht="27" customHeight="1" x14ac:dyDescent="0.2">
      <c r="A80" s="35">
        <v>65</v>
      </c>
      <c r="B80" s="99" t="s">
        <v>106</v>
      </c>
      <c r="C80" s="96" t="s">
        <v>211</v>
      </c>
      <c r="D80" s="96" t="s">
        <v>40</v>
      </c>
      <c r="E80" s="96" t="s">
        <v>120</v>
      </c>
      <c r="F80" s="114">
        <v>924.8</v>
      </c>
      <c r="G80" s="148">
        <v>-171</v>
      </c>
      <c r="H80" s="200">
        <f>F80+G80</f>
        <v>753.8</v>
      </c>
      <c r="I80" s="187"/>
    </row>
    <row r="81" spans="1:9" ht="40.5" customHeight="1" x14ac:dyDescent="0.2">
      <c r="A81" s="35">
        <v>66</v>
      </c>
      <c r="B81" s="99" t="s">
        <v>160</v>
      </c>
      <c r="C81" s="96" t="s">
        <v>212</v>
      </c>
      <c r="D81" s="96"/>
      <c r="E81" s="96" t="s">
        <v>124</v>
      </c>
      <c r="F81" s="114">
        <f t="shared" ref="F81:H82" si="13">F82</f>
        <v>5</v>
      </c>
      <c r="G81" s="147">
        <f t="shared" si="13"/>
        <v>0</v>
      </c>
      <c r="H81" s="257">
        <f t="shared" si="13"/>
        <v>5</v>
      </c>
      <c r="I81" s="187"/>
    </row>
    <row r="82" spans="1:9" ht="17.25" customHeight="1" x14ac:dyDescent="0.2">
      <c r="A82" s="35">
        <v>67</v>
      </c>
      <c r="B82" s="99" t="s">
        <v>111</v>
      </c>
      <c r="C82" s="96" t="s">
        <v>212</v>
      </c>
      <c r="D82" s="96" t="s">
        <v>122</v>
      </c>
      <c r="E82" s="96" t="s">
        <v>124</v>
      </c>
      <c r="F82" s="114">
        <f t="shared" si="13"/>
        <v>5</v>
      </c>
      <c r="G82" s="147">
        <f t="shared" si="13"/>
        <v>0</v>
      </c>
      <c r="H82" s="257">
        <f t="shared" si="13"/>
        <v>5</v>
      </c>
      <c r="I82" s="187"/>
    </row>
    <row r="83" spans="1:9" x14ac:dyDescent="0.2">
      <c r="A83" s="35">
        <v>68</v>
      </c>
      <c r="B83" s="99" t="s">
        <v>112</v>
      </c>
      <c r="C83" s="96" t="s">
        <v>212</v>
      </c>
      <c r="D83" s="118" t="s">
        <v>123</v>
      </c>
      <c r="E83" s="118" t="s">
        <v>124</v>
      </c>
      <c r="F83" s="258">
        <v>5</v>
      </c>
      <c r="G83" s="186"/>
      <c r="H83" s="259">
        <f>F83+G83</f>
        <v>5</v>
      </c>
      <c r="I83" s="187"/>
    </row>
    <row r="84" spans="1:9" ht="63.75" x14ac:dyDescent="0.2">
      <c r="A84" s="35">
        <v>69</v>
      </c>
      <c r="B84" s="177" t="s">
        <v>306</v>
      </c>
      <c r="C84" s="96" t="s">
        <v>305</v>
      </c>
      <c r="D84" s="96"/>
      <c r="E84" s="179" t="s">
        <v>120</v>
      </c>
      <c r="F84" s="182">
        <f t="shared" ref="F84:H88" si="14">F85</f>
        <v>0</v>
      </c>
      <c r="G84" s="147">
        <f t="shared" si="14"/>
        <v>91</v>
      </c>
      <c r="H84" s="199">
        <f t="shared" si="14"/>
        <v>91</v>
      </c>
      <c r="I84" s="187"/>
    </row>
    <row r="85" spans="1:9" ht="51" x14ac:dyDescent="0.2">
      <c r="A85" s="35">
        <v>70</v>
      </c>
      <c r="B85" s="99" t="s">
        <v>5</v>
      </c>
      <c r="C85" s="96" t="s">
        <v>305</v>
      </c>
      <c r="D85" s="96" t="s">
        <v>117</v>
      </c>
      <c r="E85" s="96" t="s">
        <v>120</v>
      </c>
      <c r="F85" s="134">
        <f t="shared" si="14"/>
        <v>0</v>
      </c>
      <c r="G85" s="183">
        <f t="shared" si="14"/>
        <v>91</v>
      </c>
      <c r="H85" s="203">
        <f t="shared" si="14"/>
        <v>91</v>
      </c>
      <c r="I85" s="187"/>
    </row>
    <row r="86" spans="1:9" ht="25.5" x14ac:dyDescent="0.2">
      <c r="A86" s="35">
        <v>71</v>
      </c>
      <c r="B86" s="99" t="s">
        <v>106</v>
      </c>
      <c r="C86" s="96" t="s">
        <v>305</v>
      </c>
      <c r="D86" s="96" t="s">
        <v>40</v>
      </c>
      <c r="E86" s="96" t="s">
        <v>120</v>
      </c>
      <c r="F86" s="100"/>
      <c r="G86" s="254">
        <v>91</v>
      </c>
      <c r="H86" s="200">
        <f>F86+G86</f>
        <v>91</v>
      </c>
      <c r="I86" s="187"/>
    </row>
    <row r="87" spans="1:9" s="267" customFormat="1" ht="65.25" customHeight="1" x14ac:dyDescent="0.2">
      <c r="A87" s="35">
        <v>72</v>
      </c>
      <c r="B87" s="269" t="s">
        <v>308</v>
      </c>
      <c r="C87" s="270" t="s">
        <v>309</v>
      </c>
      <c r="D87" s="270"/>
      <c r="E87" s="179" t="s">
        <v>120</v>
      </c>
      <c r="F87" s="182">
        <f t="shared" si="14"/>
        <v>0</v>
      </c>
      <c r="G87" s="183">
        <f t="shared" si="14"/>
        <v>171</v>
      </c>
      <c r="H87" s="199">
        <f t="shared" si="14"/>
        <v>171</v>
      </c>
      <c r="I87" s="187"/>
    </row>
    <row r="88" spans="1:9" s="267" customFormat="1" ht="51" x14ac:dyDescent="0.2">
      <c r="A88" s="35">
        <v>73</v>
      </c>
      <c r="B88" s="99" t="s">
        <v>5</v>
      </c>
      <c r="C88" s="270" t="s">
        <v>309</v>
      </c>
      <c r="D88" s="96" t="s">
        <v>117</v>
      </c>
      <c r="E88" s="96" t="s">
        <v>120</v>
      </c>
      <c r="F88" s="134">
        <f t="shared" si="14"/>
        <v>0</v>
      </c>
      <c r="G88" s="183">
        <f t="shared" si="14"/>
        <v>171</v>
      </c>
      <c r="H88" s="203">
        <f t="shared" si="14"/>
        <v>171</v>
      </c>
      <c r="I88" s="187"/>
    </row>
    <row r="89" spans="1:9" s="267" customFormat="1" ht="26.25" thickBot="1" x14ac:dyDescent="0.25">
      <c r="A89" s="35">
        <v>74</v>
      </c>
      <c r="B89" s="181" t="s">
        <v>106</v>
      </c>
      <c r="C89" s="270" t="s">
        <v>309</v>
      </c>
      <c r="D89" s="180" t="s">
        <v>40</v>
      </c>
      <c r="E89" s="180" t="s">
        <v>120</v>
      </c>
      <c r="F89" s="185"/>
      <c r="G89" s="184">
        <v>171</v>
      </c>
      <c r="H89" s="200">
        <f>F89+G89</f>
        <v>171</v>
      </c>
      <c r="I89" s="187"/>
    </row>
    <row r="90" spans="1:9" ht="13.5" thickBot="1" x14ac:dyDescent="0.25">
      <c r="A90" s="548" t="s">
        <v>79</v>
      </c>
      <c r="B90" s="549"/>
      <c r="C90" s="549"/>
      <c r="D90" s="549"/>
      <c r="E90" s="563"/>
      <c r="F90" s="144">
        <f>F58+F53+F16</f>
        <v>6683.5000000000009</v>
      </c>
      <c r="G90" s="152">
        <f>G58+G53+G16</f>
        <v>317.19999999999993</v>
      </c>
      <c r="H90" s="204">
        <f>H58+H53+H16</f>
        <v>7000.6999999999989</v>
      </c>
      <c r="I90" s="187"/>
    </row>
    <row r="91" spans="1:9" x14ac:dyDescent="0.2">
      <c r="A91" s="17"/>
      <c r="B91" s="17"/>
      <c r="C91" s="18"/>
      <c r="E91" s="17"/>
      <c r="F91" s="239">
        <f>'прил 9 ВЕДОМ'!G120</f>
        <v>6683.5</v>
      </c>
      <c r="G91" s="271">
        <f>'прил 9 ВЕДОМ'!H120</f>
        <v>317.19999999999993</v>
      </c>
      <c r="H91" s="63">
        <f>'прил 9 ВЕДОМ'!I120</f>
        <v>7000.7000000000007</v>
      </c>
    </row>
    <row r="92" spans="1:9" x14ac:dyDescent="0.2">
      <c r="A92" s="17"/>
      <c r="B92" s="17"/>
      <c r="C92" s="18"/>
      <c r="E92" s="17"/>
      <c r="F92" s="16">
        <f>F91-F90</f>
        <v>0</v>
      </c>
      <c r="G92" s="16">
        <f>G91-G90</f>
        <v>0</v>
      </c>
      <c r="H92" s="16">
        <f>H91-H90</f>
        <v>0</v>
      </c>
    </row>
    <row r="93" spans="1:9" x14ac:dyDescent="0.2">
      <c r="A93" s="17"/>
      <c r="B93" s="17"/>
      <c r="C93" s="18"/>
      <c r="E93" s="17"/>
    </row>
    <row r="94" spans="1:9" x14ac:dyDescent="0.2">
      <c r="A94" s="17"/>
      <c r="B94" s="17"/>
      <c r="C94" s="18"/>
      <c r="E94" s="17"/>
    </row>
    <row r="95" spans="1:9" x14ac:dyDescent="0.2">
      <c r="A95" s="17"/>
      <c r="B95" s="17"/>
      <c r="C95" s="18"/>
      <c r="E95" s="17"/>
    </row>
    <row r="96" spans="1:9" x14ac:dyDescent="0.2">
      <c r="A96" s="17"/>
      <c r="B96" s="17"/>
      <c r="C96" s="18"/>
      <c r="E96" s="17"/>
    </row>
    <row r="97" spans="1:8" x14ac:dyDescent="0.2">
      <c r="A97" s="17"/>
      <c r="B97" s="17"/>
      <c r="C97" s="18"/>
      <c r="E97" s="17"/>
    </row>
    <row r="98" spans="1:8" x14ac:dyDescent="0.2">
      <c r="A98" s="17"/>
      <c r="B98" s="17"/>
      <c r="C98" s="18"/>
      <c r="E98" s="17"/>
    </row>
    <row r="99" spans="1:8" x14ac:dyDescent="0.2">
      <c r="A99" s="17"/>
      <c r="B99" s="17"/>
      <c r="C99" s="18"/>
      <c r="E99" s="17"/>
    </row>
    <row r="100" spans="1:8" x14ac:dyDescent="0.2">
      <c r="A100" s="17"/>
      <c r="B100" s="17"/>
      <c r="C100" s="18"/>
      <c r="E100" s="17"/>
    </row>
    <row r="101" spans="1:8" x14ac:dyDescent="0.2">
      <c r="A101" s="17"/>
      <c r="B101" s="17"/>
      <c r="C101" s="18"/>
      <c r="E101" s="17"/>
    </row>
    <row r="102" spans="1:8" s="16" customFormat="1" x14ac:dyDescent="0.2">
      <c r="A102" s="17"/>
      <c r="B102" s="17"/>
      <c r="C102" s="18"/>
      <c r="E102" s="17"/>
      <c r="F102" s="261"/>
      <c r="G102" s="261"/>
      <c r="H102" s="261"/>
    </row>
    <row r="103" spans="1:8" s="16" customFormat="1" x14ac:dyDescent="0.2">
      <c r="A103" s="17"/>
      <c r="B103" s="17"/>
      <c r="C103" s="18"/>
      <c r="E103" s="17"/>
      <c r="F103" s="261"/>
      <c r="G103" s="261"/>
      <c r="H103" s="261"/>
    </row>
    <row r="104" spans="1:8" s="16" customFormat="1" x14ac:dyDescent="0.2">
      <c r="A104" s="17"/>
      <c r="B104" s="17"/>
      <c r="C104" s="18"/>
      <c r="E104" s="17"/>
      <c r="F104" s="261"/>
      <c r="G104" s="261"/>
      <c r="H104" s="261"/>
    </row>
    <row r="105" spans="1:8" s="16" customFormat="1" x14ac:dyDescent="0.2">
      <c r="A105" s="17"/>
      <c r="B105" s="17"/>
      <c r="C105" s="18"/>
      <c r="E105" s="17"/>
      <c r="F105" s="261"/>
      <c r="G105" s="261"/>
      <c r="H105" s="261"/>
    </row>
    <row r="106" spans="1:8" s="16" customFormat="1" x14ac:dyDescent="0.2">
      <c r="A106" s="17"/>
      <c r="B106" s="17"/>
      <c r="C106" s="18"/>
      <c r="E106" s="17"/>
      <c r="F106" s="261"/>
      <c r="G106" s="261"/>
      <c r="H106" s="261"/>
    </row>
    <row r="107" spans="1:8" s="16" customFormat="1" x14ac:dyDescent="0.2">
      <c r="A107" s="17"/>
      <c r="B107" s="17"/>
      <c r="C107" s="18"/>
      <c r="E107" s="17"/>
      <c r="F107" s="261"/>
      <c r="G107" s="261"/>
      <c r="H107" s="261"/>
    </row>
    <row r="108" spans="1:8" s="16" customFormat="1" x14ac:dyDescent="0.2">
      <c r="A108" s="17"/>
      <c r="B108" s="17"/>
      <c r="C108" s="18"/>
      <c r="E108" s="17"/>
      <c r="F108" s="261"/>
      <c r="G108" s="261"/>
      <c r="H108" s="261"/>
    </row>
    <row r="109" spans="1:8" s="16" customFormat="1" x14ac:dyDescent="0.2">
      <c r="A109" s="17"/>
      <c r="B109" s="17"/>
      <c r="C109" s="18"/>
      <c r="E109" s="17"/>
      <c r="F109" s="261"/>
      <c r="G109" s="261"/>
      <c r="H109" s="261"/>
    </row>
    <row r="110" spans="1:8" s="16" customFormat="1" x14ac:dyDescent="0.2">
      <c r="A110" s="17"/>
      <c r="B110" s="17"/>
      <c r="C110" s="18"/>
      <c r="E110" s="17"/>
      <c r="F110" s="261"/>
      <c r="G110" s="261"/>
      <c r="H110" s="261"/>
    </row>
    <row r="111" spans="1:8" s="16" customFormat="1" x14ac:dyDescent="0.2">
      <c r="A111" s="17"/>
      <c r="B111" s="17"/>
      <c r="C111" s="18"/>
      <c r="E111" s="17"/>
      <c r="F111" s="261"/>
      <c r="G111" s="261"/>
      <c r="H111" s="261"/>
    </row>
    <row r="112" spans="1:8" s="16" customFormat="1" x14ac:dyDescent="0.2">
      <c r="A112" s="17"/>
      <c r="B112" s="17"/>
      <c r="C112" s="18"/>
      <c r="E112" s="17"/>
      <c r="F112" s="261"/>
      <c r="G112" s="261"/>
      <c r="H112" s="261"/>
    </row>
    <row r="113" spans="1:8" s="16" customFormat="1" x14ac:dyDescent="0.2">
      <c r="A113" s="17"/>
      <c r="B113" s="17"/>
      <c r="C113" s="18"/>
      <c r="E113" s="17"/>
      <c r="F113" s="261"/>
      <c r="G113" s="261"/>
      <c r="H113" s="261"/>
    </row>
    <row r="114" spans="1:8" s="16" customFormat="1" x14ac:dyDescent="0.2">
      <c r="A114" s="17"/>
      <c r="B114" s="17"/>
      <c r="C114" s="18"/>
      <c r="E114" s="17"/>
      <c r="F114" s="261"/>
      <c r="G114" s="261"/>
      <c r="H114" s="261"/>
    </row>
    <row r="115" spans="1:8" s="16" customFormat="1" x14ac:dyDescent="0.2">
      <c r="A115" s="17"/>
      <c r="B115" s="17"/>
      <c r="C115" s="18"/>
      <c r="E115" s="17"/>
      <c r="F115" s="261"/>
      <c r="G115" s="261"/>
      <c r="H115" s="261"/>
    </row>
    <row r="116" spans="1:8" s="16" customFormat="1" x14ac:dyDescent="0.2">
      <c r="A116" s="17"/>
      <c r="B116" s="17"/>
      <c r="C116" s="18"/>
      <c r="E116" s="17"/>
      <c r="F116" s="261"/>
      <c r="G116" s="261"/>
      <c r="H116" s="261"/>
    </row>
    <row r="117" spans="1:8" s="16" customFormat="1" x14ac:dyDescent="0.2">
      <c r="A117" s="17"/>
      <c r="B117" s="17"/>
      <c r="C117" s="18"/>
      <c r="E117" s="17"/>
      <c r="F117" s="261"/>
      <c r="G117" s="261"/>
      <c r="H117" s="261"/>
    </row>
    <row r="118" spans="1:8" s="16" customFormat="1" x14ac:dyDescent="0.2">
      <c r="A118" s="17"/>
      <c r="B118" s="17"/>
      <c r="C118" s="18"/>
      <c r="E118" s="17"/>
      <c r="F118" s="261"/>
      <c r="G118" s="261"/>
      <c r="H118" s="261"/>
    </row>
    <row r="119" spans="1:8" s="16" customFormat="1" x14ac:dyDescent="0.2">
      <c r="A119" s="17"/>
      <c r="B119" s="17"/>
      <c r="C119" s="18"/>
      <c r="E119" s="17"/>
      <c r="F119" s="261"/>
      <c r="G119" s="261"/>
      <c r="H119" s="261"/>
    </row>
    <row r="120" spans="1:8" s="16" customFormat="1" x14ac:dyDescent="0.2">
      <c r="A120" s="17"/>
      <c r="B120" s="17"/>
      <c r="C120" s="18"/>
      <c r="E120" s="17"/>
      <c r="F120" s="261"/>
      <c r="G120" s="261"/>
      <c r="H120" s="261"/>
    </row>
    <row r="121" spans="1:8" s="16" customFormat="1" x14ac:dyDescent="0.2">
      <c r="A121" s="17"/>
      <c r="B121" s="17"/>
      <c r="C121" s="18"/>
      <c r="E121" s="17"/>
      <c r="F121" s="261"/>
      <c r="G121" s="261"/>
      <c r="H121" s="261"/>
    </row>
    <row r="122" spans="1:8" s="16" customFormat="1" x14ac:dyDescent="0.2">
      <c r="A122" s="17"/>
      <c r="B122" s="17"/>
      <c r="C122" s="18"/>
      <c r="E122" s="17"/>
      <c r="F122" s="261"/>
      <c r="G122" s="261"/>
      <c r="H122" s="261"/>
    </row>
    <row r="123" spans="1:8" s="16" customFormat="1" x14ac:dyDescent="0.2">
      <c r="A123" s="17"/>
      <c r="B123" s="17"/>
      <c r="C123" s="18"/>
      <c r="E123" s="17"/>
      <c r="F123" s="261"/>
      <c r="G123" s="261"/>
      <c r="H123" s="261"/>
    </row>
    <row r="124" spans="1:8" s="16" customFormat="1" x14ac:dyDescent="0.2">
      <c r="A124" s="17"/>
      <c r="B124" s="17"/>
      <c r="C124" s="18"/>
      <c r="E124" s="17"/>
      <c r="F124" s="261"/>
      <c r="G124" s="261"/>
      <c r="H124" s="261"/>
    </row>
    <row r="125" spans="1:8" s="16" customFormat="1" x14ac:dyDescent="0.2">
      <c r="A125" s="17"/>
      <c r="B125" s="17"/>
      <c r="C125" s="18"/>
      <c r="E125" s="17"/>
      <c r="F125" s="261"/>
      <c r="G125" s="261"/>
      <c r="H125" s="261"/>
    </row>
    <row r="126" spans="1:8" s="16" customFormat="1" x14ac:dyDescent="0.2">
      <c r="A126" s="17"/>
      <c r="B126" s="17"/>
      <c r="C126" s="18"/>
      <c r="E126" s="17"/>
      <c r="F126" s="261"/>
      <c r="G126" s="261"/>
      <c r="H126" s="261"/>
    </row>
    <row r="127" spans="1:8" s="16" customFormat="1" x14ac:dyDescent="0.2">
      <c r="A127" s="17"/>
      <c r="B127" s="17"/>
      <c r="C127" s="18"/>
      <c r="E127" s="17"/>
      <c r="F127" s="261"/>
      <c r="G127" s="261"/>
      <c r="H127" s="261"/>
    </row>
    <row r="128" spans="1:8" s="16" customFormat="1" x14ac:dyDescent="0.2">
      <c r="A128" s="17"/>
      <c r="B128" s="17"/>
      <c r="C128" s="18"/>
      <c r="E128" s="17"/>
      <c r="F128" s="261"/>
      <c r="G128" s="261"/>
      <c r="H128" s="261"/>
    </row>
    <row r="129" spans="1:8" s="16" customFormat="1" x14ac:dyDescent="0.2">
      <c r="A129" s="17"/>
      <c r="B129" s="17"/>
      <c r="C129" s="18"/>
      <c r="E129" s="17"/>
      <c r="F129" s="261"/>
      <c r="G129" s="261"/>
      <c r="H129" s="261"/>
    </row>
    <row r="130" spans="1:8" s="16" customFormat="1" x14ac:dyDescent="0.2">
      <c r="A130" s="17"/>
      <c r="B130" s="17"/>
      <c r="C130" s="18"/>
      <c r="E130" s="17"/>
      <c r="F130" s="261"/>
      <c r="G130" s="261"/>
      <c r="H130" s="261"/>
    </row>
    <row r="131" spans="1:8" s="16" customFormat="1" x14ac:dyDescent="0.2">
      <c r="A131" s="17"/>
      <c r="B131" s="17"/>
      <c r="C131" s="18"/>
      <c r="E131" s="17"/>
      <c r="F131" s="261"/>
      <c r="G131" s="261"/>
      <c r="H131" s="261"/>
    </row>
    <row r="132" spans="1:8" s="16" customFormat="1" x14ac:dyDescent="0.2">
      <c r="A132" s="17"/>
      <c r="B132" s="17"/>
      <c r="C132" s="18"/>
      <c r="E132" s="17"/>
      <c r="F132" s="261"/>
      <c r="G132" s="261"/>
      <c r="H132" s="261"/>
    </row>
    <row r="133" spans="1:8" s="16" customFormat="1" x14ac:dyDescent="0.2">
      <c r="A133" s="17"/>
      <c r="B133" s="17"/>
      <c r="C133" s="18"/>
      <c r="E133" s="17"/>
      <c r="F133" s="261"/>
      <c r="G133" s="261"/>
      <c r="H133" s="261"/>
    </row>
    <row r="134" spans="1:8" s="16" customFormat="1" x14ac:dyDescent="0.2">
      <c r="A134" s="17"/>
      <c r="B134" s="17"/>
      <c r="C134" s="18"/>
      <c r="E134" s="17"/>
      <c r="F134" s="261"/>
      <c r="G134" s="261"/>
      <c r="H134" s="261"/>
    </row>
    <row r="135" spans="1:8" s="16" customFormat="1" x14ac:dyDescent="0.2">
      <c r="A135" s="17"/>
      <c r="B135" s="17"/>
      <c r="C135" s="18"/>
      <c r="E135" s="17"/>
      <c r="F135" s="261"/>
      <c r="G135" s="261"/>
      <c r="H135" s="261"/>
    </row>
    <row r="136" spans="1:8" s="16" customFormat="1" x14ac:dyDescent="0.2">
      <c r="A136" s="17"/>
      <c r="B136" s="17"/>
      <c r="C136" s="18"/>
      <c r="E136" s="17"/>
      <c r="F136" s="261"/>
      <c r="G136" s="261"/>
      <c r="H136" s="261"/>
    </row>
    <row r="137" spans="1:8" s="16" customFormat="1" x14ac:dyDescent="0.2">
      <c r="A137" s="17"/>
      <c r="B137" s="17"/>
      <c r="C137" s="18"/>
      <c r="E137" s="17"/>
      <c r="F137" s="261"/>
      <c r="G137" s="261"/>
      <c r="H137" s="261"/>
    </row>
    <row r="138" spans="1:8" s="16" customFormat="1" x14ac:dyDescent="0.2">
      <c r="A138" s="17"/>
      <c r="B138" s="17"/>
      <c r="C138" s="18"/>
      <c r="E138" s="17"/>
      <c r="F138" s="261"/>
      <c r="G138" s="261"/>
      <c r="H138" s="261"/>
    </row>
    <row r="139" spans="1:8" s="16" customFormat="1" x14ac:dyDescent="0.2">
      <c r="A139" s="17"/>
      <c r="B139" s="17"/>
      <c r="C139" s="18"/>
      <c r="E139" s="17"/>
      <c r="F139" s="261"/>
      <c r="G139" s="261"/>
      <c r="H139" s="261"/>
    </row>
    <row r="140" spans="1:8" s="16" customFormat="1" x14ac:dyDescent="0.2">
      <c r="A140" s="17"/>
      <c r="B140" s="17"/>
      <c r="C140" s="18"/>
      <c r="E140" s="17"/>
      <c r="F140" s="261"/>
      <c r="G140" s="261"/>
      <c r="H140" s="261"/>
    </row>
    <row r="141" spans="1:8" s="16" customFormat="1" x14ac:dyDescent="0.2">
      <c r="A141" s="17"/>
      <c r="B141" s="17"/>
      <c r="C141" s="18"/>
      <c r="E141" s="17"/>
      <c r="F141" s="261"/>
      <c r="G141" s="261"/>
      <c r="H141" s="261"/>
    </row>
    <row r="142" spans="1:8" s="16" customFormat="1" x14ac:dyDescent="0.2">
      <c r="A142" s="17"/>
      <c r="B142" s="17"/>
      <c r="C142" s="18"/>
      <c r="E142" s="17"/>
      <c r="F142" s="261"/>
      <c r="G142" s="261"/>
      <c r="H142" s="261"/>
    </row>
    <row r="143" spans="1:8" s="16" customFormat="1" x14ac:dyDescent="0.2">
      <c r="A143" s="17"/>
      <c r="B143" s="17"/>
      <c r="C143" s="18"/>
      <c r="E143" s="17"/>
      <c r="F143" s="261"/>
      <c r="G143" s="261"/>
      <c r="H143" s="261"/>
    </row>
    <row r="144" spans="1:8" s="16" customFormat="1" x14ac:dyDescent="0.2">
      <c r="A144" s="17"/>
      <c r="B144" s="17"/>
      <c r="C144" s="18"/>
      <c r="E144" s="17"/>
      <c r="F144" s="261"/>
      <c r="G144" s="261"/>
      <c r="H144" s="261"/>
    </row>
    <row r="145" spans="1:8" s="16" customFormat="1" x14ac:dyDescent="0.2">
      <c r="A145" s="17"/>
      <c r="B145" s="17"/>
      <c r="C145" s="18"/>
      <c r="E145" s="17"/>
      <c r="F145" s="261"/>
      <c r="G145" s="261"/>
      <c r="H145" s="261"/>
    </row>
    <row r="146" spans="1:8" s="16" customFormat="1" x14ac:dyDescent="0.2">
      <c r="A146" s="17"/>
      <c r="B146" s="17"/>
      <c r="C146" s="18"/>
      <c r="E146" s="17"/>
      <c r="F146" s="261"/>
      <c r="G146" s="261"/>
      <c r="H146" s="261"/>
    </row>
    <row r="147" spans="1:8" s="16" customFormat="1" x14ac:dyDescent="0.2">
      <c r="A147" s="17"/>
      <c r="B147" s="17"/>
      <c r="C147" s="18"/>
      <c r="E147" s="17"/>
      <c r="F147" s="261"/>
      <c r="G147" s="261"/>
      <c r="H147" s="261"/>
    </row>
    <row r="148" spans="1:8" s="16" customFormat="1" x14ac:dyDescent="0.2">
      <c r="A148" s="17"/>
      <c r="B148" s="17"/>
      <c r="C148" s="18"/>
      <c r="E148" s="17"/>
      <c r="F148" s="261"/>
      <c r="G148" s="261"/>
      <c r="H148" s="261"/>
    </row>
    <row r="149" spans="1:8" s="16" customFormat="1" x14ac:dyDescent="0.2">
      <c r="A149" s="17"/>
      <c r="B149" s="17"/>
      <c r="C149" s="18"/>
      <c r="E149" s="17"/>
      <c r="F149" s="261"/>
      <c r="G149" s="261"/>
      <c r="H149" s="261"/>
    </row>
    <row r="150" spans="1:8" s="16" customFormat="1" x14ac:dyDescent="0.2">
      <c r="A150" s="17"/>
      <c r="B150" s="17"/>
      <c r="C150" s="18"/>
      <c r="E150" s="17"/>
      <c r="F150" s="261"/>
      <c r="G150" s="261"/>
      <c r="H150" s="261"/>
    </row>
    <row r="151" spans="1:8" s="16" customFormat="1" x14ac:dyDescent="0.2">
      <c r="A151" s="17"/>
      <c r="B151" s="17"/>
      <c r="C151" s="18"/>
      <c r="E151" s="17"/>
      <c r="F151" s="261"/>
      <c r="G151" s="261"/>
      <c r="H151" s="261"/>
    </row>
    <row r="152" spans="1:8" s="16" customFormat="1" x14ac:dyDescent="0.2">
      <c r="A152" s="17"/>
      <c r="B152" s="17"/>
      <c r="C152" s="18"/>
      <c r="E152" s="17"/>
      <c r="F152" s="261"/>
      <c r="G152" s="261"/>
      <c r="H152" s="261"/>
    </row>
    <row r="153" spans="1:8" s="16" customFormat="1" x14ac:dyDescent="0.2">
      <c r="A153" s="17"/>
      <c r="B153" s="17"/>
      <c r="C153" s="18"/>
      <c r="E153" s="17"/>
      <c r="F153" s="261"/>
      <c r="G153" s="261"/>
      <c r="H153" s="261"/>
    </row>
    <row r="154" spans="1:8" s="16" customFormat="1" x14ac:dyDescent="0.2">
      <c r="A154" s="17"/>
      <c r="B154" s="17"/>
      <c r="C154" s="18"/>
      <c r="E154" s="17"/>
      <c r="F154" s="261"/>
      <c r="G154" s="261"/>
      <c r="H154" s="261"/>
    </row>
    <row r="155" spans="1:8" s="16" customFormat="1" x14ac:dyDescent="0.2">
      <c r="A155" s="17"/>
      <c r="B155" s="17"/>
      <c r="C155" s="18"/>
      <c r="E155" s="17"/>
      <c r="F155" s="261"/>
      <c r="G155" s="261"/>
      <c r="H155" s="261"/>
    </row>
    <row r="156" spans="1:8" s="16" customFormat="1" x14ac:dyDescent="0.2">
      <c r="A156" s="17"/>
      <c r="B156" s="17"/>
      <c r="C156" s="18"/>
      <c r="E156" s="17"/>
      <c r="F156" s="261"/>
      <c r="G156" s="261"/>
      <c r="H156" s="261"/>
    </row>
    <row r="157" spans="1:8" s="16" customFormat="1" x14ac:dyDescent="0.2">
      <c r="A157" s="17"/>
      <c r="B157" s="17"/>
      <c r="C157" s="18"/>
      <c r="E157" s="17"/>
      <c r="F157" s="261"/>
      <c r="G157" s="261"/>
      <c r="H157" s="261"/>
    </row>
    <row r="158" spans="1:8" s="16" customFormat="1" x14ac:dyDescent="0.2">
      <c r="A158" s="17"/>
      <c r="B158" s="17"/>
      <c r="C158" s="18"/>
      <c r="E158" s="17"/>
      <c r="F158" s="261"/>
      <c r="G158" s="261"/>
      <c r="H158" s="261"/>
    </row>
    <row r="159" spans="1:8" s="16" customFormat="1" x14ac:dyDescent="0.2">
      <c r="A159" s="17"/>
      <c r="B159" s="17"/>
      <c r="C159" s="18"/>
      <c r="E159" s="17"/>
      <c r="F159" s="261"/>
      <c r="G159" s="261"/>
      <c r="H159" s="261"/>
    </row>
    <row r="160" spans="1:8" s="16" customFormat="1" x14ac:dyDescent="0.2">
      <c r="A160" s="17"/>
      <c r="B160" s="17"/>
      <c r="C160" s="18"/>
      <c r="E160" s="17"/>
      <c r="F160" s="261"/>
      <c r="G160" s="261"/>
      <c r="H160" s="261"/>
    </row>
    <row r="161" spans="1:8" s="16" customFormat="1" x14ac:dyDescent="0.2">
      <c r="A161" s="17"/>
      <c r="B161" s="17"/>
      <c r="C161" s="18"/>
      <c r="E161" s="17"/>
      <c r="F161" s="261"/>
      <c r="G161" s="261"/>
      <c r="H161" s="261"/>
    </row>
    <row r="162" spans="1:8" s="16" customFormat="1" x14ac:dyDescent="0.2">
      <c r="A162" s="17"/>
      <c r="B162" s="17"/>
      <c r="C162" s="18"/>
      <c r="E162" s="17"/>
      <c r="F162" s="261"/>
      <c r="G162" s="261"/>
      <c r="H162" s="261"/>
    </row>
    <row r="163" spans="1:8" s="16" customFormat="1" x14ac:dyDescent="0.2">
      <c r="A163" s="17"/>
      <c r="B163" s="17"/>
      <c r="C163" s="18"/>
      <c r="E163" s="17"/>
      <c r="F163" s="261"/>
      <c r="G163" s="261"/>
      <c r="H163" s="261"/>
    </row>
    <row r="164" spans="1:8" s="16" customFormat="1" x14ac:dyDescent="0.2">
      <c r="A164" s="17"/>
      <c r="B164" s="17"/>
      <c r="C164" s="18"/>
      <c r="E164" s="17"/>
      <c r="F164" s="261"/>
      <c r="G164" s="261"/>
      <c r="H164" s="261"/>
    </row>
    <row r="165" spans="1:8" s="16" customFormat="1" x14ac:dyDescent="0.2">
      <c r="A165" s="17"/>
      <c r="B165" s="17"/>
      <c r="C165" s="18"/>
      <c r="E165" s="17"/>
      <c r="F165" s="261"/>
      <c r="G165" s="261"/>
      <c r="H165" s="261"/>
    </row>
    <row r="166" spans="1:8" s="16" customFormat="1" x14ac:dyDescent="0.2">
      <c r="A166" s="17"/>
      <c r="B166" s="17"/>
      <c r="C166" s="18"/>
      <c r="E166" s="17"/>
      <c r="F166" s="261"/>
      <c r="G166" s="261"/>
      <c r="H166" s="261"/>
    </row>
    <row r="167" spans="1:8" s="16" customFormat="1" x14ac:dyDescent="0.2">
      <c r="A167" s="17"/>
      <c r="B167" s="17"/>
      <c r="C167" s="18"/>
      <c r="E167" s="17"/>
      <c r="F167" s="261"/>
      <c r="G167" s="261"/>
      <c r="H167" s="261"/>
    </row>
    <row r="168" spans="1:8" s="16" customFormat="1" x14ac:dyDescent="0.2">
      <c r="A168" s="17"/>
      <c r="B168" s="17"/>
      <c r="C168" s="18"/>
      <c r="E168" s="17"/>
      <c r="F168" s="261"/>
      <c r="G168" s="261"/>
      <c r="H168" s="261"/>
    </row>
    <row r="169" spans="1:8" s="16" customFormat="1" x14ac:dyDescent="0.2">
      <c r="A169" s="17"/>
      <c r="B169" s="17"/>
      <c r="C169" s="18"/>
      <c r="E169" s="17"/>
      <c r="F169" s="261"/>
      <c r="G169" s="261"/>
      <c r="H169" s="261"/>
    </row>
    <row r="170" spans="1:8" s="16" customFormat="1" x14ac:dyDescent="0.2">
      <c r="A170" s="17"/>
      <c r="B170" s="17"/>
      <c r="C170" s="18"/>
      <c r="E170" s="17"/>
      <c r="F170" s="261"/>
      <c r="G170" s="261"/>
      <c r="H170" s="261"/>
    </row>
  </sheetData>
  <mergeCells count="20">
    <mergeCell ref="F13:F14"/>
    <mergeCell ref="G13:G14"/>
    <mergeCell ref="H13:H14"/>
    <mergeCell ref="A90:E90"/>
    <mergeCell ref="C8:H8"/>
    <mergeCell ref="C9:H9"/>
    <mergeCell ref="C10:F10"/>
    <mergeCell ref="A11:H11"/>
    <mergeCell ref="E12:H12"/>
    <mergeCell ref="A13:A14"/>
    <mergeCell ref="B13:B14"/>
    <mergeCell ref="C13:C14"/>
    <mergeCell ref="D13:D14"/>
    <mergeCell ref="E13:E14"/>
    <mergeCell ref="B7:H7"/>
    <mergeCell ref="C1:H1"/>
    <mergeCell ref="C2:H2"/>
    <mergeCell ref="C3:H3"/>
    <mergeCell ref="C4:H4"/>
    <mergeCell ref="C6:H6"/>
  </mergeCells>
  <conditionalFormatting sqref="F10:H10 H76:H80 F76:G83 F84:H86 G90:H65477 F90:F65567 F13:H75 A16:A89">
    <cfRule type="cellIs" dxfId="3" priority="9" stopIfTrue="1" operator="equal">
      <formula>0</formula>
    </cfRule>
  </conditionalFormatting>
  <conditionalFormatting sqref="F87:H89">
    <cfRule type="cellIs" dxfId="2" priority="1" stopIfTrue="1" operator="equal">
      <formula>0</formula>
    </cfRule>
  </conditionalFormatting>
  <pageMargins left="1.1417322834645669" right="0.35433070866141736" top="0.39370078740157483" bottom="0.39370078740157483" header="0" footer="0"/>
  <pageSetup paperSize="9" scale="81" fitToHeight="6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54"/>
  <sheetViews>
    <sheetView view="pageBreakPreview" zoomScaleNormal="100" zoomScaleSheetLayoutView="100" workbookViewId="0">
      <selection activeCell="J8" sqref="J8"/>
    </sheetView>
  </sheetViews>
  <sheetFormatPr defaultRowHeight="12.75" x14ac:dyDescent="0.2"/>
  <cols>
    <col min="1" max="1" width="5.42578125" style="282" customWidth="1"/>
    <col min="2" max="2" width="40.7109375" style="282" customWidth="1"/>
    <col min="3" max="3" width="13" style="15" customWidth="1"/>
    <col min="4" max="4" width="6.5703125" style="16" customWidth="1"/>
    <col min="5" max="5" width="7.42578125" style="282" customWidth="1"/>
    <col min="6" max="6" width="9.5703125" style="282" customWidth="1"/>
    <col min="7" max="7" width="10.140625" style="282" customWidth="1"/>
    <col min="8" max="8" width="9.140625" style="15"/>
    <col min="9" max="256" width="9.140625" style="282"/>
    <col min="257" max="257" width="5.42578125" style="282" customWidth="1"/>
    <col min="258" max="258" width="40.7109375" style="282" customWidth="1"/>
    <col min="259" max="259" width="13" style="282" customWidth="1"/>
    <col min="260" max="260" width="6.5703125" style="282" customWidth="1"/>
    <col min="261" max="261" width="7.42578125" style="282" customWidth="1"/>
    <col min="262" max="262" width="9.5703125" style="282" customWidth="1"/>
    <col min="263" max="263" width="10.140625" style="282" customWidth="1"/>
    <col min="264" max="512" width="9.140625" style="282"/>
    <col min="513" max="513" width="5.42578125" style="282" customWidth="1"/>
    <col min="514" max="514" width="40.7109375" style="282" customWidth="1"/>
    <col min="515" max="515" width="13" style="282" customWidth="1"/>
    <col min="516" max="516" width="6.5703125" style="282" customWidth="1"/>
    <col min="517" max="517" width="7.42578125" style="282" customWidth="1"/>
    <col min="518" max="518" width="9.5703125" style="282" customWidth="1"/>
    <col min="519" max="519" width="10.140625" style="282" customWidth="1"/>
    <col min="520" max="768" width="9.140625" style="282"/>
    <col min="769" max="769" width="5.42578125" style="282" customWidth="1"/>
    <col min="770" max="770" width="40.7109375" style="282" customWidth="1"/>
    <col min="771" max="771" width="13" style="282" customWidth="1"/>
    <col min="772" max="772" width="6.5703125" style="282" customWidth="1"/>
    <col min="773" max="773" width="7.42578125" style="282" customWidth="1"/>
    <col min="774" max="774" width="9.5703125" style="282" customWidth="1"/>
    <col min="775" max="775" width="10.140625" style="282" customWidth="1"/>
    <col min="776" max="1024" width="9.140625" style="282"/>
    <col min="1025" max="1025" width="5.42578125" style="282" customWidth="1"/>
    <col min="1026" max="1026" width="40.7109375" style="282" customWidth="1"/>
    <col min="1027" max="1027" width="13" style="282" customWidth="1"/>
    <col min="1028" max="1028" width="6.5703125" style="282" customWidth="1"/>
    <col min="1029" max="1029" width="7.42578125" style="282" customWidth="1"/>
    <col min="1030" max="1030" width="9.5703125" style="282" customWidth="1"/>
    <col min="1031" max="1031" width="10.140625" style="282" customWidth="1"/>
    <col min="1032" max="1280" width="9.140625" style="282"/>
    <col min="1281" max="1281" width="5.42578125" style="282" customWidth="1"/>
    <col min="1282" max="1282" width="40.7109375" style="282" customWidth="1"/>
    <col min="1283" max="1283" width="13" style="282" customWidth="1"/>
    <col min="1284" max="1284" width="6.5703125" style="282" customWidth="1"/>
    <col min="1285" max="1285" width="7.42578125" style="282" customWidth="1"/>
    <col min="1286" max="1286" width="9.5703125" style="282" customWidth="1"/>
    <col min="1287" max="1287" width="10.140625" style="282" customWidth="1"/>
    <col min="1288" max="1536" width="9.140625" style="282"/>
    <col min="1537" max="1537" width="5.42578125" style="282" customWidth="1"/>
    <col min="1538" max="1538" width="40.7109375" style="282" customWidth="1"/>
    <col min="1539" max="1539" width="13" style="282" customWidth="1"/>
    <col min="1540" max="1540" width="6.5703125" style="282" customWidth="1"/>
    <col min="1541" max="1541" width="7.42578125" style="282" customWidth="1"/>
    <col min="1542" max="1542" width="9.5703125" style="282" customWidth="1"/>
    <col min="1543" max="1543" width="10.140625" style="282" customWidth="1"/>
    <col min="1544" max="1792" width="9.140625" style="282"/>
    <col min="1793" max="1793" width="5.42578125" style="282" customWidth="1"/>
    <col min="1794" max="1794" width="40.7109375" style="282" customWidth="1"/>
    <col min="1795" max="1795" width="13" style="282" customWidth="1"/>
    <col min="1796" max="1796" width="6.5703125" style="282" customWidth="1"/>
    <col min="1797" max="1797" width="7.42578125" style="282" customWidth="1"/>
    <col min="1798" max="1798" width="9.5703125" style="282" customWidth="1"/>
    <col min="1799" max="1799" width="10.140625" style="282" customWidth="1"/>
    <col min="1800" max="2048" width="9.140625" style="282"/>
    <col min="2049" max="2049" width="5.42578125" style="282" customWidth="1"/>
    <col min="2050" max="2050" width="40.7109375" style="282" customWidth="1"/>
    <col min="2051" max="2051" width="13" style="282" customWidth="1"/>
    <col min="2052" max="2052" width="6.5703125" style="282" customWidth="1"/>
    <col min="2053" max="2053" width="7.42578125" style="282" customWidth="1"/>
    <col min="2054" max="2054" width="9.5703125" style="282" customWidth="1"/>
    <col min="2055" max="2055" width="10.140625" style="282" customWidth="1"/>
    <col min="2056" max="2304" width="9.140625" style="282"/>
    <col min="2305" max="2305" width="5.42578125" style="282" customWidth="1"/>
    <col min="2306" max="2306" width="40.7109375" style="282" customWidth="1"/>
    <col min="2307" max="2307" width="13" style="282" customWidth="1"/>
    <col min="2308" max="2308" width="6.5703125" style="282" customWidth="1"/>
    <col min="2309" max="2309" width="7.42578125" style="282" customWidth="1"/>
    <col min="2310" max="2310" width="9.5703125" style="282" customWidth="1"/>
    <col min="2311" max="2311" width="10.140625" style="282" customWidth="1"/>
    <col min="2312" max="2560" width="9.140625" style="282"/>
    <col min="2561" max="2561" width="5.42578125" style="282" customWidth="1"/>
    <col min="2562" max="2562" width="40.7109375" style="282" customWidth="1"/>
    <col min="2563" max="2563" width="13" style="282" customWidth="1"/>
    <col min="2564" max="2564" width="6.5703125" style="282" customWidth="1"/>
    <col min="2565" max="2565" width="7.42578125" style="282" customWidth="1"/>
    <col min="2566" max="2566" width="9.5703125" style="282" customWidth="1"/>
    <col min="2567" max="2567" width="10.140625" style="282" customWidth="1"/>
    <col min="2568" max="2816" width="9.140625" style="282"/>
    <col min="2817" max="2817" width="5.42578125" style="282" customWidth="1"/>
    <col min="2818" max="2818" width="40.7109375" style="282" customWidth="1"/>
    <col min="2819" max="2819" width="13" style="282" customWidth="1"/>
    <col min="2820" max="2820" width="6.5703125" style="282" customWidth="1"/>
    <col min="2821" max="2821" width="7.42578125" style="282" customWidth="1"/>
    <col min="2822" max="2822" width="9.5703125" style="282" customWidth="1"/>
    <col min="2823" max="2823" width="10.140625" style="282" customWidth="1"/>
    <col min="2824" max="3072" width="9.140625" style="282"/>
    <col min="3073" max="3073" width="5.42578125" style="282" customWidth="1"/>
    <col min="3074" max="3074" width="40.7109375" style="282" customWidth="1"/>
    <col min="3075" max="3075" width="13" style="282" customWidth="1"/>
    <col min="3076" max="3076" width="6.5703125" style="282" customWidth="1"/>
    <col min="3077" max="3077" width="7.42578125" style="282" customWidth="1"/>
    <col min="3078" max="3078" width="9.5703125" style="282" customWidth="1"/>
    <col min="3079" max="3079" width="10.140625" style="282" customWidth="1"/>
    <col min="3080" max="3328" width="9.140625" style="282"/>
    <col min="3329" max="3329" width="5.42578125" style="282" customWidth="1"/>
    <col min="3330" max="3330" width="40.7109375" style="282" customWidth="1"/>
    <col min="3331" max="3331" width="13" style="282" customWidth="1"/>
    <col min="3332" max="3332" width="6.5703125" style="282" customWidth="1"/>
    <col min="3333" max="3333" width="7.42578125" style="282" customWidth="1"/>
    <col min="3334" max="3334" width="9.5703125" style="282" customWidth="1"/>
    <col min="3335" max="3335" width="10.140625" style="282" customWidth="1"/>
    <col min="3336" max="3584" width="9.140625" style="282"/>
    <col min="3585" max="3585" width="5.42578125" style="282" customWidth="1"/>
    <col min="3586" max="3586" width="40.7109375" style="282" customWidth="1"/>
    <col min="3587" max="3587" width="13" style="282" customWidth="1"/>
    <col min="3588" max="3588" width="6.5703125" style="282" customWidth="1"/>
    <col min="3589" max="3589" width="7.42578125" style="282" customWidth="1"/>
    <col min="3590" max="3590" width="9.5703125" style="282" customWidth="1"/>
    <col min="3591" max="3591" width="10.140625" style="282" customWidth="1"/>
    <col min="3592" max="3840" width="9.140625" style="282"/>
    <col min="3841" max="3841" width="5.42578125" style="282" customWidth="1"/>
    <col min="3842" max="3842" width="40.7109375" style="282" customWidth="1"/>
    <col min="3843" max="3843" width="13" style="282" customWidth="1"/>
    <col min="3844" max="3844" width="6.5703125" style="282" customWidth="1"/>
    <col min="3845" max="3845" width="7.42578125" style="282" customWidth="1"/>
    <col min="3846" max="3846" width="9.5703125" style="282" customWidth="1"/>
    <col min="3847" max="3847" width="10.140625" style="282" customWidth="1"/>
    <col min="3848" max="4096" width="9.140625" style="282"/>
    <col min="4097" max="4097" width="5.42578125" style="282" customWidth="1"/>
    <col min="4098" max="4098" width="40.7109375" style="282" customWidth="1"/>
    <col min="4099" max="4099" width="13" style="282" customWidth="1"/>
    <col min="4100" max="4100" width="6.5703125" style="282" customWidth="1"/>
    <col min="4101" max="4101" width="7.42578125" style="282" customWidth="1"/>
    <col min="4102" max="4102" width="9.5703125" style="282" customWidth="1"/>
    <col min="4103" max="4103" width="10.140625" style="282" customWidth="1"/>
    <col min="4104" max="4352" width="9.140625" style="282"/>
    <col min="4353" max="4353" width="5.42578125" style="282" customWidth="1"/>
    <col min="4354" max="4354" width="40.7109375" style="282" customWidth="1"/>
    <col min="4355" max="4355" width="13" style="282" customWidth="1"/>
    <col min="4356" max="4356" width="6.5703125" style="282" customWidth="1"/>
    <col min="4357" max="4357" width="7.42578125" style="282" customWidth="1"/>
    <col min="4358" max="4358" width="9.5703125" style="282" customWidth="1"/>
    <col min="4359" max="4359" width="10.140625" style="282" customWidth="1"/>
    <col min="4360" max="4608" width="9.140625" style="282"/>
    <col min="4609" max="4609" width="5.42578125" style="282" customWidth="1"/>
    <col min="4610" max="4610" width="40.7109375" style="282" customWidth="1"/>
    <col min="4611" max="4611" width="13" style="282" customWidth="1"/>
    <col min="4612" max="4612" width="6.5703125" style="282" customWidth="1"/>
    <col min="4613" max="4613" width="7.42578125" style="282" customWidth="1"/>
    <col min="4614" max="4614" width="9.5703125" style="282" customWidth="1"/>
    <col min="4615" max="4615" width="10.140625" style="282" customWidth="1"/>
    <col min="4616" max="4864" width="9.140625" style="282"/>
    <col min="4865" max="4865" width="5.42578125" style="282" customWidth="1"/>
    <col min="4866" max="4866" width="40.7109375" style="282" customWidth="1"/>
    <col min="4867" max="4867" width="13" style="282" customWidth="1"/>
    <col min="4868" max="4868" width="6.5703125" style="282" customWidth="1"/>
    <col min="4869" max="4869" width="7.42578125" style="282" customWidth="1"/>
    <col min="4870" max="4870" width="9.5703125" style="282" customWidth="1"/>
    <col min="4871" max="4871" width="10.140625" style="282" customWidth="1"/>
    <col min="4872" max="5120" width="9.140625" style="282"/>
    <col min="5121" max="5121" width="5.42578125" style="282" customWidth="1"/>
    <col min="5122" max="5122" width="40.7109375" style="282" customWidth="1"/>
    <col min="5123" max="5123" width="13" style="282" customWidth="1"/>
    <col min="5124" max="5124" width="6.5703125" style="282" customWidth="1"/>
    <col min="5125" max="5125" width="7.42578125" style="282" customWidth="1"/>
    <col min="5126" max="5126" width="9.5703125" style="282" customWidth="1"/>
    <col min="5127" max="5127" width="10.140625" style="282" customWidth="1"/>
    <col min="5128" max="5376" width="9.140625" style="282"/>
    <col min="5377" max="5377" width="5.42578125" style="282" customWidth="1"/>
    <col min="5378" max="5378" width="40.7109375" style="282" customWidth="1"/>
    <col min="5379" max="5379" width="13" style="282" customWidth="1"/>
    <col min="5380" max="5380" width="6.5703125" style="282" customWidth="1"/>
    <col min="5381" max="5381" width="7.42578125" style="282" customWidth="1"/>
    <col min="5382" max="5382" width="9.5703125" style="282" customWidth="1"/>
    <col min="5383" max="5383" width="10.140625" style="282" customWidth="1"/>
    <col min="5384" max="5632" width="9.140625" style="282"/>
    <col min="5633" max="5633" width="5.42578125" style="282" customWidth="1"/>
    <col min="5634" max="5634" width="40.7109375" style="282" customWidth="1"/>
    <col min="5635" max="5635" width="13" style="282" customWidth="1"/>
    <col min="5636" max="5636" width="6.5703125" style="282" customWidth="1"/>
    <col min="5637" max="5637" width="7.42578125" style="282" customWidth="1"/>
    <col min="5638" max="5638" width="9.5703125" style="282" customWidth="1"/>
    <col min="5639" max="5639" width="10.140625" style="282" customWidth="1"/>
    <col min="5640" max="5888" width="9.140625" style="282"/>
    <col min="5889" max="5889" width="5.42578125" style="282" customWidth="1"/>
    <col min="5890" max="5890" width="40.7109375" style="282" customWidth="1"/>
    <col min="5891" max="5891" width="13" style="282" customWidth="1"/>
    <col min="5892" max="5892" width="6.5703125" style="282" customWidth="1"/>
    <col min="5893" max="5893" width="7.42578125" style="282" customWidth="1"/>
    <col min="5894" max="5894" width="9.5703125" style="282" customWidth="1"/>
    <col min="5895" max="5895" width="10.140625" style="282" customWidth="1"/>
    <col min="5896" max="6144" width="9.140625" style="282"/>
    <col min="6145" max="6145" width="5.42578125" style="282" customWidth="1"/>
    <col min="6146" max="6146" width="40.7109375" style="282" customWidth="1"/>
    <col min="6147" max="6147" width="13" style="282" customWidth="1"/>
    <col min="6148" max="6148" width="6.5703125" style="282" customWidth="1"/>
    <col min="6149" max="6149" width="7.42578125" style="282" customWidth="1"/>
    <col min="6150" max="6150" width="9.5703125" style="282" customWidth="1"/>
    <col min="6151" max="6151" width="10.140625" style="282" customWidth="1"/>
    <col min="6152" max="6400" width="9.140625" style="282"/>
    <col min="6401" max="6401" width="5.42578125" style="282" customWidth="1"/>
    <col min="6402" max="6402" width="40.7109375" style="282" customWidth="1"/>
    <col min="6403" max="6403" width="13" style="282" customWidth="1"/>
    <col min="6404" max="6404" width="6.5703125" style="282" customWidth="1"/>
    <col min="6405" max="6405" width="7.42578125" style="282" customWidth="1"/>
    <col min="6406" max="6406" width="9.5703125" style="282" customWidth="1"/>
    <col min="6407" max="6407" width="10.140625" style="282" customWidth="1"/>
    <col min="6408" max="6656" width="9.140625" style="282"/>
    <col min="6657" max="6657" width="5.42578125" style="282" customWidth="1"/>
    <col min="6658" max="6658" width="40.7109375" style="282" customWidth="1"/>
    <col min="6659" max="6659" width="13" style="282" customWidth="1"/>
    <col min="6660" max="6660" width="6.5703125" style="282" customWidth="1"/>
    <col min="6661" max="6661" width="7.42578125" style="282" customWidth="1"/>
    <col min="6662" max="6662" width="9.5703125" style="282" customWidth="1"/>
    <col min="6663" max="6663" width="10.140625" style="282" customWidth="1"/>
    <col min="6664" max="6912" width="9.140625" style="282"/>
    <col min="6913" max="6913" width="5.42578125" style="282" customWidth="1"/>
    <col min="6914" max="6914" width="40.7109375" style="282" customWidth="1"/>
    <col min="6915" max="6915" width="13" style="282" customWidth="1"/>
    <col min="6916" max="6916" width="6.5703125" style="282" customWidth="1"/>
    <col min="6917" max="6917" width="7.42578125" style="282" customWidth="1"/>
    <col min="6918" max="6918" width="9.5703125" style="282" customWidth="1"/>
    <col min="6919" max="6919" width="10.140625" style="282" customWidth="1"/>
    <col min="6920" max="7168" width="9.140625" style="282"/>
    <col min="7169" max="7169" width="5.42578125" style="282" customWidth="1"/>
    <col min="7170" max="7170" width="40.7109375" style="282" customWidth="1"/>
    <col min="7171" max="7171" width="13" style="282" customWidth="1"/>
    <col min="7172" max="7172" width="6.5703125" style="282" customWidth="1"/>
    <col min="7173" max="7173" width="7.42578125" style="282" customWidth="1"/>
    <col min="7174" max="7174" width="9.5703125" style="282" customWidth="1"/>
    <col min="7175" max="7175" width="10.140625" style="282" customWidth="1"/>
    <col min="7176" max="7424" width="9.140625" style="282"/>
    <col min="7425" max="7425" width="5.42578125" style="282" customWidth="1"/>
    <col min="7426" max="7426" width="40.7109375" style="282" customWidth="1"/>
    <col min="7427" max="7427" width="13" style="282" customWidth="1"/>
    <col min="7428" max="7428" width="6.5703125" style="282" customWidth="1"/>
    <col min="7429" max="7429" width="7.42578125" style="282" customWidth="1"/>
    <col min="7430" max="7430" width="9.5703125" style="282" customWidth="1"/>
    <col min="7431" max="7431" width="10.140625" style="282" customWidth="1"/>
    <col min="7432" max="7680" width="9.140625" style="282"/>
    <col min="7681" max="7681" width="5.42578125" style="282" customWidth="1"/>
    <col min="7682" max="7682" width="40.7109375" style="282" customWidth="1"/>
    <col min="7683" max="7683" width="13" style="282" customWidth="1"/>
    <col min="7684" max="7684" width="6.5703125" style="282" customWidth="1"/>
    <col min="7685" max="7685" width="7.42578125" style="282" customWidth="1"/>
    <col min="7686" max="7686" width="9.5703125" style="282" customWidth="1"/>
    <col min="7687" max="7687" width="10.140625" style="282" customWidth="1"/>
    <col min="7688" max="7936" width="9.140625" style="282"/>
    <col min="7937" max="7937" width="5.42578125" style="282" customWidth="1"/>
    <col min="7938" max="7938" width="40.7109375" style="282" customWidth="1"/>
    <col min="7939" max="7939" width="13" style="282" customWidth="1"/>
    <col min="7940" max="7940" width="6.5703125" style="282" customWidth="1"/>
    <col min="7941" max="7941" width="7.42578125" style="282" customWidth="1"/>
    <col min="7942" max="7942" width="9.5703125" style="282" customWidth="1"/>
    <col min="7943" max="7943" width="10.140625" style="282" customWidth="1"/>
    <col min="7944" max="8192" width="9.140625" style="282"/>
    <col min="8193" max="8193" width="5.42578125" style="282" customWidth="1"/>
    <col min="8194" max="8194" width="40.7109375" style="282" customWidth="1"/>
    <col min="8195" max="8195" width="13" style="282" customWidth="1"/>
    <col min="8196" max="8196" width="6.5703125" style="282" customWidth="1"/>
    <col min="8197" max="8197" width="7.42578125" style="282" customWidth="1"/>
    <col min="8198" max="8198" width="9.5703125" style="282" customWidth="1"/>
    <col min="8199" max="8199" width="10.140625" style="282" customWidth="1"/>
    <col min="8200" max="8448" width="9.140625" style="282"/>
    <col min="8449" max="8449" width="5.42578125" style="282" customWidth="1"/>
    <col min="8450" max="8450" width="40.7109375" style="282" customWidth="1"/>
    <col min="8451" max="8451" width="13" style="282" customWidth="1"/>
    <col min="8452" max="8452" width="6.5703125" style="282" customWidth="1"/>
    <col min="8453" max="8453" width="7.42578125" style="282" customWidth="1"/>
    <col min="8454" max="8454" width="9.5703125" style="282" customWidth="1"/>
    <col min="8455" max="8455" width="10.140625" style="282" customWidth="1"/>
    <col min="8456" max="8704" width="9.140625" style="282"/>
    <col min="8705" max="8705" width="5.42578125" style="282" customWidth="1"/>
    <col min="8706" max="8706" width="40.7109375" style="282" customWidth="1"/>
    <col min="8707" max="8707" width="13" style="282" customWidth="1"/>
    <col min="8708" max="8708" width="6.5703125" style="282" customWidth="1"/>
    <col min="8709" max="8709" width="7.42578125" style="282" customWidth="1"/>
    <col min="8710" max="8710" width="9.5703125" style="282" customWidth="1"/>
    <col min="8711" max="8711" width="10.140625" style="282" customWidth="1"/>
    <col min="8712" max="8960" width="9.140625" style="282"/>
    <col min="8961" max="8961" width="5.42578125" style="282" customWidth="1"/>
    <col min="8962" max="8962" width="40.7109375" style="282" customWidth="1"/>
    <col min="8963" max="8963" width="13" style="282" customWidth="1"/>
    <col min="8964" max="8964" width="6.5703125" style="282" customWidth="1"/>
    <col min="8965" max="8965" width="7.42578125" style="282" customWidth="1"/>
    <col min="8966" max="8966" width="9.5703125" style="282" customWidth="1"/>
    <col min="8967" max="8967" width="10.140625" style="282" customWidth="1"/>
    <col min="8968" max="9216" width="9.140625" style="282"/>
    <col min="9217" max="9217" width="5.42578125" style="282" customWidth="1"/>
    <col min="9218" max="9218" width="40.7109375" style="282" customWidth="1"/>
    <col min="9219" max="9219" width="13" style="282" customWidth="1"/>
    <col min="9220" max="9220" width="6.5703125" style="282" customWidth="1"/>
    <col min="9221" max="9221" width="7.42578125" style="282" customWidth="1"/>
    <col min="9222" max="9222" width="9.5703125" style="282" customWidth="1"/>
    <col min="9223" max="9223" width="10.140625" style="282" customWidth="1"/>
    <col min="9224" max="9472" width="9.140625" style="282"/>
    <col min="9473" max="9473" width="5.42578125" style="282" customWidth="1"/>
    <col min="9474" max="9474" width="40.7109375" style="282" customWidth="1"/>
    <col min="9475" max="9475" width="13" style="282" customWidth="1"/>
    <col min="9476" max="9476" width="6.5703125" style="282" customWidth="1"/>
    <col min="9477" max="9477" width="7.42578125" style="282" customWidth="1"/>
    <col min="9478" max="9478" width="9.5703125" style="282" customWidth="1"/>
    <col min="9479" max="9479" width="10.140625" style="282" customWidth="1"/>
    <col min="9480" max="9728" width="9.140625" style="282"/>
    <col min="9729" max="9729" width="5.42578125" style="282" customWidth="1"/>
    <col min="9730" max="9730" width="40.7109375" style="282" customWidth="1"/>
    <col min="9731" max="9731" width="13" style="282" customWidth="1"/>
    <col min="9732" max="9732" width="6.5703125" style="282" customWidth="1"/>
    <col min="9733" max="9733" width="7.42578125" style="282" customWidth="1"/>
    <col min="9734" max="9734" width="9.5703125" style="282" customWidth="1"/>
    <col min="9735" max="9735" width="10.140625" style="282" customWidth="1"/>
    <col min="9736" max="9984" width="9.140625" style="282"/>
    <col min="9985" max="9985" width="5.42578125" style="282" customWidth="1"/>
    <col min="9986" max="9986" width="40.7109375" style="282" customWidth="1"/>
    <col min="9987" max="9987" width="13" style="282" customWidth="1"/>
    <col min="9988" max="9988" width="6.5703125" style="282" customWidth="1"/>
    <col min="9989" max="9989" width="7.42578125" style="282" customWidth="1"/>
    <col min="9990" max="9990" width="9.5703125" style="282" customWidth="1"/>
    <col min="9991" max="9991" width="10.140625" style="282" customWidth="1"/>
    <col min="9992" max="10240" width="9.140625" style="282"/>
    <col min="10241" max="10241" width="5.42578125" style="282" customWidth="1"/>
    <col min="10242" max="10242" width="40.7109375" style="282" customWidth="1"/>
    <col min="10243" max="10243" width="13" style="282" customWidth="1"/>
    <col min="10244" max="10244" width="6.5703125" style="282" customWidth="1"/>
    <col min="10245" max="10245" width="7.42578125" style="282" customWidth="1"/>
    <col min="10246" max="10246" width="9.5703125" style="282" customWidth="1"/>
    <col min="10247" max="10247" width="10.140625" style="282" customWidth="1"/>
    <col min="10248" max="10496" width="9.140625" style="282"/>
    <col min="10497" max="10497" width="5.42578125" style="282" customWidth="1"/>
    <col min="10498" max="10498" width="40.7109375" style="282" customWidth="1"/>
    <col min="10499" max="10499" width="13" style="282" customWidth="1"/>
    <col min="10500" max="10500" width="6.5703125" style="282" customWidth="1"/>
    <col min="10501" max="10501" width="7.42578125" style="282" customWidth="1"/>
    <col min="10502" max="10502" width="9.5703125" style="282" customWidth="1"/>
    <col min="10503" max="10503" width="10.140625" style="282" customWidth="1"/>
    <col min="10504" max="10752" width="9.140625" style="282"/>
    <col min="10753" max="10753" width="5.42578125" style="282" customWidth="1"/>
    <col min="10754" max="10754" width="40.7109375" style="282" customWidth="1"/>
    <col min="10755" max="10755" width="13" style="282" customWidth="1"/>
    <col min="10756" max="10756" width="6.5703125" style="282" customWidth="1"/>
    <col min="10757" max="10757" width="7.42578125" style="282" customWidth="1"/>
    <col min="10758" max="10758" width="9.5703125" style="282" customWidth="1"/>
    <col min="10759" max="10759" width="10.140625" style="282" customWidth="1"/>
    <col min="10760" max="11008" width="9.140625" style="282"/>
    <col min="11009" max="11009" width="5.42578125" style="282" customWidth="1"/>
    <col min="11010" max="11010" width="40.7109375" style="282" customWidth="1"/>
    <col min="11011" max="11011" width="13" style="282" customWidth="1"/>
    <col min="11012" max="11012" width="6.5703125" style="282" customWidth="1"/>
    <col min="11013" max="11013" width="7.42578125" style="282" customWidth="1"/>
    <col min="11014" max="11014" width="9.5703125" style="282" customWidth="1"/>
    <col min="11015" max="11015" width="10.140625" style="282" customWidth="1"/>
    <col min="11016" max="11264" width="9.140625" style="282"/>
    <col min="11265" max="11265" width="5.42578125" style="282" customWidth="1"/>
    <col min="11266" max="11266" width="40.7109375" style="282" customWidth="1"/>
    <col min="11267" max="11267" width="13" style="282" customWidth="1"/>
    <col min="11268" max="11268" width="6.5703125" style="282" customWidth="1"/>
    <col min="11269" max="11269" width="7.42578125" style="282" customWidth="1"/>
    <col min="11270" max="11270" width="9.5703125" style="282" customWidth="1"/>
    <col min="11271" max="11271" width="10.140625" style="282" customWidth="1"/>
    <col min="11272" max="11520" width="9.140625" style="282"/>
    <col min="11521" max="11521" width="5.42578125" style="282" customWidth="1"/>
    <col min="11522" max="11522" width="40.7109375" style="282" customWidth="1"/>
    <col min="11523" max="11523" width="13" style="282" customWidth="1"/>
    <col min="11524" max="11524" width="6.5703125" style="282" customWidth="1"/>
    <col min="11525" max="11525" width="7.42578125" style="282" customWidth="1"/>
    <col min="11526" max="11526" width="9.5703125" style="282" customWidth="1"/>
    <col min="11527" max="11527" width="10.140625" style="282" customWidth="1"/>
    <col min="11528" max="11776" width="9.140625" style="282"/>
    <col min="11777" max="11777" width="5.42578125" style="282" customWidth="1"/>
    <col min="11778" max="11778" width="40.7109375" style="282" customWidth="1"/>
    <col min="11779" max="11779" width="13" style="282" customWidth="1"/>
    <col min="11780" max="11780" width="6.5703125" style="282" customWidth="1"/>
    <col min="11781" max="11781" width="7.42578125" style="282" customWidth="1"/>
    <col min="11782" max="11782" width="9.5703125" style="282" customWidth="1"/>
    <col min="11783" max="11783" width="10.140625" style="282" customWidth="1"/>
    <col min="11784" max="12032" width="9.140625" style="282"/>
    <col min="12033" max="12033" width="5.42578125" style="282" customWidth="1"/>
    <col min="12034" max="12034" width="40.7109375" style="282" customWidth="1"/>
    <col min="12035" max="12035" width="13" style="282" customWidth="1"/>
    <col min="12036" max="12036" width="6.5703125" style="282" customWidth="1"/>
    <col min="12037" max="12037" width="7.42578125" style="282" customWidth="1"/>
    <col min="12038" max="12038" width="9.5703125" style="282" customWidth="1"/>
    <col min="12039" max="12039" width="10.140625" style="282" customWidth="1"/>
    <col min="12040" max="12288" width="9.140625" style="282"/>
    <col min="12289" max="12289" width="5.42578125" style="282" customWidth="1"/>
    <col min="12290" max="12290" width="40.7109375" style="282" customWidth="1"/>
    <col min="12291" max="12291" width="13" style="282" customWidth="1"/>
    <col min="12292" max="12292" width="6.5703125" style="282" customWidth="1"/>
    <col min="12293" max="12293" width="7.42578125" style="282" customWidth="1"/>
    <col min="12294" max="12294" width="9.5703125" style="282" customWidth="1"/>
    <col min="12295" max="12295" width="10.140625" style="282" customWidth="1"/>
    <col min="12296" max="12544" width="9.140625" style="282"/>
    <col min="12545" max="12545" width="5.42578125" style="282" customWidth="1"/>
    <col min="12546" max="12546" width="40.7109375" style="282" customWidth="1"/>
    <col min="12547" max="12547" width="13" style="282" customWidth="1"/>
    <col min="12548" max="12548" width="6.5703125" style="282" customWidth="1"/>
    <col min="12549" max="12549" width="7.42578125" style="282" customWidth="1"/>
    <col min="12550" max="12550" width="9.5703125" style="282" customWidth="1"/>
    <col min="12551" max="12551" width="10.140625" style="282" customWidth="1"/>
    <col min="12552" max="12800" width="9.140625" style="282"/>
    <col min="12801" max="12801" width="5.42578125" style="282" customWidth="1"/>
    <col min="12802" max="12802" width="40.7109375" style="282" customWidth="1"/>
    <col min="12803" max="12803" width="13" style="282" customWidth="1"/>
    <col min="12804" max="12804" width="6.5703125" style="282" customWidth="1"/>
    <col min="12805" max="12805" width="7.42578125" style="282" customWidth="1"/>
    <col min="12806" max="12806" width="9.5703125" style="282" customWidth="1"/>
    <col min="12807" max="12807" width="10.140625" style="282" customWidth="1"/>
    <col min="12808" max="13056" width="9.140625" style="282"/>
    <col min="13057" max="13057" width="5.42578125" style="282" customWidth="1"/>
    <col min="13058" max="13058" width="40.7109375" style="282" customWidth="1"/>
    <col min="13059" max="13059" width="13" style="282" customWidth="1"/>
    <col min="13060" max="13060" width="6.5703125" style="282" customWidth="1"/>
    <col min="13061" max="13061" width="7.42578125" style="282" customWidth="1"/>
    <col min="13062" max="13062" width="9.5703125" style="282" customWidth="1"/>
    <col min="13063" max="13063" width="10.140625" style="282" customWidth="1"/>
    <col min="13064" max="13312" width="9.140625" style="282"/>
    <col min="13313" max="13313" width="5.42578125" style="282" customWidth="1"/>
    <col min="13314" max="13314" width="40.7109375" style="282" customWidth="1"/>
    <col min="13315" max="13315" width="13" style="282" customWidth="1"/>
    <col min="13316" max="13316" width="6.5703125" style="282" customWidth="1"/>
    <col min="13317" max="13317" width="7.42578125" style="282" customWidth="1"/>
    <col min="13318" max="13318" width="9.5703125" style="282" customWidth="1"/>
    <col min="13319" max="13319" width="10.140625" style="282" customWidth="1"/>
    <col min="13320" max="13568" width="9.140625" style="282"/>
    <col min="13569" max="13569" width="5.42578125" style="282" customWidth="1"/>
    <col min="13570" max="13570" width="40.7109375" style="282" customWidth="1"/>
    <col min="13571" max="13571" width="13" style="282" customWidth="1"/>
    <col min="13572" max="13572" width="6.5703125" style="282" customWidth="1"/>
    <col min="13573" max="13573" width="7.42578125" style="282" customWidth="1"/>
    <col min="13574" max="13574" width="9.5703125" style="282" customWidth="1"/>
    <col min="13575" max="13575" width="10.140625" style="282" customWidth="1"/>
    <col min="13576" max="13824" width="9.140625" style="282"/>
    <col min="13825" max="13825" width="5.42578125" style="282" customWidth="1"/>
    <col min="13826" max="13826" width="40.7109375" style="282" customWidth="1"/>
    <col min="13827" max="13827" width="13" style="282" customWidth="1"/>
    <col min="13828" max="13828" width="6.5703125" style="282" customWidth="1"/>
    <col min="13829" max="13829" width="7.42578125" style="282" customWidth="1"/>
    <col min="13830" max="13830" width="9.5703125" style="282" customWidth="1"/>
    <col min="13831" max="13831" width="10.140625" style="282" customWidth="1"/>
    <col min="13832" max="14080" width="9.140625" style="282"/>
    <col min="14081" max="14081" width="5.42578125" style="282" customWidth="1"/>
    <col min="14082" max="14082" width="40.7109375" style="282" customWidth="1"/>
    <col min="14083" max="14083" width="13" style="282" customWidth="1"/>
    <col min="14084" max="14084" width="6.5703125" style="282" customWidth="1"/>
    <col min="14085" max="14085" width="7.42578125" style="282" customWidth="1"/>
    <col min="14086" max="14086" width="9.5703125" style="282" customWidth="1"/>
    <col min="14087" max="14087" width="10.140625" style="282" customWidth="1"/>
    <col min="14088" max="14336" width="9.140625" style="282"/>
    <col min="14337" max="14337" width="5.42578125" style="282" customWidth="1"/>
    <col min="14338" max="14338" width="40.7109375" style="282" customWidth="1"/>
    <col min="14339" max="14339" width="13" style="282" customWidth="1"/>
    <col min="14340" max="14340" width="6.5703125" style="282" customWidth="1"/>
    <col min="14341" max="14341" width="7.42578125" style="282" customWidth="1"/>
    <col min="14342" max="14342" width="9.5703125" style="282" customWidth="1"/>
    <col min="14343" max="14343" width="10.140625" style="282" customWidth="1"/>
    <col min="14344" max="14592" width="9.140625" style="282"/>
    <col min="14593" max="14593" width="5.42578125" style="282" customWidth="1"/>
    <col min="14594" max="14594" width="40.7109375" style="282" customWidth="1"/>
    <col min="14595" max="14595" width="13" style="282" customWidth="1"/>
    <col min="14596" max="14596" width="6.5703125" style="282" customWidth="1"/>
    <col min="14597" max="14597" width="7.42578125" style="282" customWidth="1"/>
    <col min="14598" max="14598" width="9.5703125" style="282" customWidth="1"/>
    <col min="14599" max="14599" width="10.140625" style="282" customWidth="1"/>
    <col min="14600" max="14848" width="9.140625" style="282"/>
    <col min="14849" max="14849" width="5.42578125" style="282" customWidth="1"/>
    <col min="14850" max="14850" width="40.7109375" style="282" customWidth="1"/>
    <col min="14851" max="14851" width="13" style="282" customWidth="1"/>
    <col min="14852" max="14852" width="6.5703125" style="282" customWidth="1"/>
    <col min="14853" max="14853" width="7.42578125" style="282" customWidth="1"/>
    <col min="14854" max="14854" width="9.5703125" style="282" customWidth="1"/>
    <col min="14855" max="14855" width="10.140625" style="282" customWidth="1"/>
    <col min="14856" max="15104" width="9.140625" style="282"/>
    <col min="15105" max="15105" width="5.42578125" style="282" customWidth="1"/>
    <col min="15106" max="15106" width="40.7109375" style="282" customWidth="1"/>
    <col min="15107" max="15107" width="13" style="282" customWidth="1"/>
    <col min="15108" max="15108" width="6.5703125" style="282" customWidth="1"/>
    <col min="15109" max="15109" width="7.42578125" style="282" customWidth="1"/>
    <col min="15110" max="15110" width="9.5703125" style="282" customWidth="1"/>
    <col min="15111" max="15111" width="10.140625" style="282" customWidth="1"/>
    <col min="15112" max="15360" width="9.140625" style="282"/>
    <col min="15361" max="15361" width="5.42578125" style="282" customWidth="1"/>
    <col min="15362" max="15362" width="40.7109375" style="282" customWidth="1"/>
    <col min="15363" max="15363" width="13" style="282" customWidth="1"/>
    <col min="15364" max="15364" width="6.5703125" style="282" customWidth="1"/>
    <col min="15365" max="15365" width="7.42578125" style="282" customWidth="1"/>
    <col min="15366" max="15366" width="9.5703125" style="282" customWidth="1"/>
    <col min="15367" max="15367" width="10.140625" style="282" customWidth="1"/>
    <col min="15368" max="15616" width="9.140625" style="282"/>
    <col min="15617" max="15617" width="5.42578125" style="282" customWidth="1"/>
    <col min="15618" max="15618" width="40.7109375" style="282" customWidth="1"/>
    <col min="15619" max="15619" width="13" style="282" customWidth="1"/>
    <col min="15620" max="15620" width="6.5703125" style="282" customWidth="1"/>
    <col min="15621" max="15621" width="7.42578125" style="282" customWidth="1"/>
    <col min="15622" max="15622" width="9.5703125" style="282" customWidth="1"/>
    <col min="15623" max="15623" width="10.140625" style="282" customWidth="1"/>
    <col min="15624" max="15872" width="9.140625" style="282"/>
    <col min="15873" max="15873" width="5.42578125" style="282" customWidth="1"/>
    <col min="15874" max="15874" width="40.7109375" style="282" customWidth="1"/>
    <col min="15875" max="15875" width="13" style="282" customWidth="1"/>
    <col min="15876" max="15876" width="6.5703125" style="282" customWidth="1"/>
    <col min="15877" max="15877" width="7.42578125" style="282" customWidth="1"/>
    <col min="15878" max="15878" width="9.5703125" style="282" customWidth="1"/>
    <col min="15879" max="15879" width="10.140625" style="282" customWidth="1"/>
    <col min="15880" max="16128" width="9.140625" style="282"/>
    <col min="16129" max="16129" width="5.42578125" style="282" customWidth="1"/>
    <col min="16130" max="16130" width="40.7109375" style="282" customWidth="1"/>
    <col min="16131" max="16131" width="13" style="282" customWidth="1"/>
    <col min="16132" max="16132" width="6.5703125" style="282" customWidth="1"/>
    <col min="16133" max="16133" width="7.42578125" style="282" customWidth="1"/>
    <col min="16134" max="16134" width="9.5703125" style="282" customWidth="1"/>
    <col min="16135" max="16135" width="10.140625" style="282" customWidth="1"/>
    <col min="16136" max="16384" width="9.140625" style="282"/>
  </cols>
  <sheetData>
    <row r="1" spans="1:9" s="85" customFormat="1" ht="15.75" x14ac:dyDescent="0.25">
      <c r="A1" s="87"/>
      <c r="B1" s="89"/>
      <c r="C1" s="455" t="s">
        <v>427</v>
      </c>
      <c r="D1" s="455"/>
      <c r="E1" s="455"/>
      <c r="F1" s="455"/>
      <c r="G1" s="455"/>
      <c r="H1" s="407"/>
    </row>
    <row r="2" spans="1:9" s="85" customFormat="1" ht="16.5" customHeight="1" x14ac:dyDescent="0.25">
      <c r="A2" s="87"/>
      <c r="B2" s="89"/>
      <c r="C2" s="456" t="s">
        <v>192</v>
      </c>
      <c r="D2" s="456"/>
      <c r="E2" s="456"/>
      <c r="F2" s="456"/>
      <c r="G2" s="456"/>
      <c r="H2" s="408"/>
    </row>
    <row r="3" spans="1:9" s="85" customFormat="1" ht="16.5" customHeight="1" x14ac:dyDescent="0.25">
      <c r="A3" s="87"/>
      <c r="B3" s="89"/>
      <c r="C3" s="456" t="s">
        <v>98</v>
      </c>
      <c r="D3" s="456"/>
      <c r="E3" s="456"/>
      <c r="F3" s="456"/>
      <c r="G3" s="456"/>
      <c r="H3" s="408"/>
    </row>
    <row r="4" spans="1:9" s="85" customFormat="1" ht="15.75" x14ac:dyDescent="0.25">
      <c r="A4" s="87"/>
      <c r="B4" s="89"/>
      <c r="C4" s="457" t="s">
        <v>440</v>
      </c>
      <c r="D4" s="457"/>
      <c r="E4" s="457"/>
      <c r="F4" s="457"/>
      <c r="G4" s="457"/>
      <c r="H4" s="409"/>
    </row>
    <row r="5" spans="1:9" x14ac:dyDescent="0.2">
      <c r="B5" s="88"/>
      <c r="C5" s="88"/>
      <c r="D5" s="121"/>
      <c r="E5" s="88"/>
      <c r="F5" s="88"/>
      <c r="G5" s="88"/>
      <c r="H5" s="88"/>
    </row>
    <row r="6" spans="1:9" ht="12.75" customHeight="1" x14ac:dyDescent="0.2">
      <c r="C6" s="282"/>
      <c r="D6" s="88"/>
      <c r="E6" s="537" t="s">
        <v>414</v>
      </c>
      <c r="F6" s="537"/>
      <c r="G6" s="537"/>
    </row>
    <row r="7" spans="1:9" ht="12.75" customHeight="1" x14ac:dyDescent="0.2">
      <c r="C7" s="282"/>
      <c r="D7" s="516" t="s">
        <v>196</v>
      </c>
      <c r="E7" s="516"/>
      <c r="F7" s="516"/>
      <c r="G7" s="516"/>
    </row>
    <row r="8" spans="1:9" ht="14.25" customHeight="1" x14ac:dyDescent="0.2">
      <c r="C8" s="282"/>
      <c r="D8" s="155"/>
      <c r="E8" s="516" t="s">
        <v>98</v>
      </c>
      <c r="F8" s="516"/>
      <c r="G8" s="516"/>
    </row>
    <row r="9" spans="1:9" ht="12.75" customHeight="1" x14ac:dyDescent="0.2">
      <c r="C9" s="282"/>
      <c r="D9" s="282"/>
      <c r="E9" s="516" t="s">
        <v>327</v>
      </c>
      <c r="F9" s="516"/>
      <c r="G9" s="516"/>
    </row>
    <row r="11" spans="1:9" ht="127.5" customHeight="1" x14ac:dyDescent="0.3">
      <c r="A11" s="535" t="s">
        <v>415</v>
      </c>
      <c r="B11" s="535"/>
      <c r="C11" s="535"/>
      <c r="D11" s="535"/>
      <c r="E11" s="535"/>
      <c r="F11" s="535"/>
      <c r="G11" s="535"/>
    </row>
    <row r="12" spans="1:9" ht="13.5" thickBot="1" x14ac:dyDescent="0.25">
      <c r="A12" s="17"/>
      <c r="B12" s="17"/>
      <c r="C12" s="18"/>
      <c r="E12" s="17"/>
    </row>
    <row r="13" spans="1:9" s="19" customFormat="1" ht="22.5" customHeight="1" x14ac:dyDescent="0.2">
      <c r="A13" s="553" t="s">
        <v>6</v>
      </c>
      <c r="B13" s="524" t="s">
        <v>52</v>
      </c>
      <c r="C13" s="524" t="s">
        <v>82</v>
      </c>
      <c r="D13" s="524" t="s">
        <v>83</v>
      </c>
      <c r="E13" s="524" t="s">
        <v>81</v>
      </c>
      <c r="F13" s="524" t="s">
        <v>403</v>
      </c>
      <c r="G13" s="526" t="s">
        <v>404</v>
      </c>
      <c r="H13" s="385"/>
    </row>
    <row r="14" spans="1:9" s="19" customFormat="1" ht="24.75" customHeight="1" x14ac:dyDescent="0.2">
      <c r="A14" s="554"/>
      <c r="B14" s="525"/>
      <c r="C14" s="525"/>
      <c r="D14" s="525"/>
      <c r="E14" s="525"/>
      <c r="F14" s="525"/>
      <c r="G14" s="527"/>
      <c r="H14" s="385"/>
    </row>
    <row r="15" spans="1:9" s="61" customFormat="1" ht="11.25" customHeight="1" x14ac:dyDescent="0.2">
      <c r="A15" s="62"/>
      <c r="B15" s="60">
        <v>1</v>
      </c>
      <c r="C15" s="60">
        <v>2</v>
      </c>
      <c r="D15" s="60">
        <v>3</v>
      </c>
      <c r="E15" s="60">
        <v>4</v>
      </c>
      <c r="F15" s="60">
        <v>5</v>
      </c>
      <c r="G15" s="372">
        <v>6</v>
      </c>
      <c r="H15" s="386"/>
    </row>
    <row r="16" spans="1:9" s="21" customFormat="1" ht="63.75" customHeight="1" x14ac:dyDescent="0.2">
      <c r="A16" s="90">
        <v>1</v>
      </c>
      <c r="B16" s="387" t="s">
        <v>179</v>
      </c>
      <c r="C16" s="92" t="s">
        <v>215</v>
      </c>
      <c r="D16" s="92"/>
      <c r="E16" s="92"/>
      <c r="F16" s="373">
        <f>F17+F24+F31</f>
        <v>623.6</v>
      </c>
      <c r="G16" s="94">
        <f>G17+G24+G31</f>
        <v>645.5</v>
      </c>
      <c r="H16" s="388"/>
      <c r="I16" s="389"/>
    </row>
    <row r="17" spans="1:9" ht="33" customHeight="1" x14ac:dyDescent="0.2">
      <c r="A17" s="35">
        <v>2</v>
      </c>
      <c r="B17" s="390" t="s">
        <v>167</v>
      </c>
      <c r="C17" s="96" t="s">
        <v>222</v>
      </c>
      <c r="D17" s="96" t="s">
        <v>116</v>
      </c>
      <c r="E17" s="96" t="s">
        <v>95</v>
      </c>
      <c r="F17" s="375">
        <f>F18+F21</f>
        <v>282.3</v>
      </c>
      <c r="G17" s="100">
        <f>G18+G21</f>
        <v>282.3</v>
      </c>
    </row>
    <row r="18" spans="1:9" ht="90.75" customHeight="1" x14ac:dyDescent="0.2">
      <c r="A18" s="90">
        <v>3</v>
      </c>
      <c r="B18" s="108" t="s">
        <v>416</v>
      </c>
      <c r="C18" s="96" t="s">
        <v>224</v>
      </c>
      <c r="D18" s="96"/>
      <c r="E18" s="96" t="s">
        <v>95</v>
      </c>
      <c r="F18" s="375">
        <f t="shared" ref="F18:G22" si="0">F19</f>
        <v>266</v>
      </c>
      <c r="G18" s="100">
        <f t="shared" si="0"/>
        <v>266</v>
      </c>
      <c r="H18" s="391"/>
    </row>
    <row r="19" spans="1:9" ht="25.5" x14ac:dyDescent="0.2">
      <c r="A19" s="35">
        <v>4</v>
      </c>
      <c r="B19" s="99" t="s">
        <v>109</v>
      </c>
      <c r="C19" s="96" t="s">
        <v>224</v>
      </c>
      <c r="D19" s="96" t="s">
        <v>121</v>
      </c>
      <c r="E19" s="96" t="s">
        <v>95</v>
      </c>
      <c r="F19" s="114">
        <f t="shared" si="0"/>
        <v>266</v>
      </c>
      <c r="G19" s="100">
        <f t="shared" si="0"/>
        <v>266</v>
      </c>
      <c r="H19" s="282"/>
    </row>
    <row r="20" spans="1:9" ht="38.25" x14ac:dyDescent="0.2">
      <c r="A20" s="90">
        <v>5</v>
      </c>
      <c r="B20" s="99" t="s">
        <v>110</v>
      </c>
      <c r="C20" s="96" t="s">
        <v>224</v>
      </c>
      <c r="D20" s="96" t="s">
        <v>100</v>
      </c>
      <c r="E20" s="96" t="s">
        <v>95</v>
      </c>
      <c r="F20" s="114">
        <f>'[1]прил 10 ВЕДОМ 2020-21'!G72</f>
        <v>266</v>
      </c>
      <c r="G20" s="100">
        <f>'[1]прил 10 ВЕДОМ 2020-21'!H72</f>
        <v>266</v>
      </c>
      <c r="H20" s="282"/>
    </row>
    <row r="21" spans="1:9" ht="90.75" customHeight="1" x14ac:dyDescent="0.2">
      <c r="A21" s="35">
        <v>6</v>
      </c>
      <c r="B21" s="108" t="s">
        <v>416</v>
      </c>
      <c r="C21" s="96" t="s">
        <v>289</v>
      </c>
      <c r="D21" s="96"/>
      <c r="E21" s="96" t="s">
        <v>95</v>
      </c>
      <c r="F21" s="375">
        <f t="shared" si="0"/>
        <v>16.3</v>
      </c>
      <c r="G21" s="100">
        <f t="shared" si="0"/>
        <v>16.3</v>
      </c>
      <c r="H21" s="391"/>
    </row>
    <row r="22" spans="1:9" ht="25.5" x14ac:dyDescent="0.2">
      <c r="A22" s="90">
        <v>7</v>
      </c>
      <c r="B22" s="99" t="s">
        <v>109</v>
      </c>
      <c r="C22" s="96" t="s">
        <v>289</v>
      </c>
      <c r="D22" s="96" t="s">
        <v>121</v>
      </c>
      <c r="E22" s="96" t="s">
        <v>95</v>
      </c>
      <c r="F22" s="114">
        <f t="shared" si="0"/>
        <v>16.3</v>
      </c>
      <c r="G22" s="100">
        <f t="shared" si="0"/>
        <v>16.3</v>
      </c>
      <c r="H22" s="282"/>
    </row>
    <row r="23" spans="1:9" ht="38.25" x14ac:dyDescent="0.2">
      <c r="A23" s="35">
        <v>8</v>
      </c>
      <c r="B23" s="99" t="s">
        <v>110</v>
      </c>
      <c r="C23" s="96" t="s">
        <v>289</v>
      </c>
      <c r="D23" s="96" t="s">
        <v>100</v>
      </c>
      <c r="E23" s="96" t="s">
        <v>95</v>
      </c>
      <c r="F23" s="114">
        <f>'[1]прил 10 ВЕДОМ 2020-21'!G75</f>
        <v>16.3</v>
      </c>
      <c r="G23" s="100">
        <f>'[1]прил 10 ВЕДОМ 2020-21'!H75</f>
        <v>16.3</v>
      </c>
      <c r="H23" s="282"/>
    </row>
    <row r="24" spans="1:9" ht="25.5" x14ac:dyDescent="0.2">
      <c r="A24" s="90">
        <v>9</v>
      </c>
      <c r="B24" s="108" t="s">
        <v>166</v>
      </c>
      <c r="C24" s="96" t="s">
        <v>219</v>
      </c>
      <c r="D24" s="96"/>
      <c r="E24" s="96"/>
      <c r="F24" s="374">
        <f>F25+F28</f>
        <v>287.8</v>
      </c>
      <c r="G24" s="98">
        <f>G25+G28</f>
        <v>309.70000000000005</v>
      </c>
    </row>
    <row r="25" spans="1:9" ht="89.25" x14ac:dyDescent="0.2">
      <c r="A25" s="35">
        <v>10</v>
      </c>
      <c r="B25" s="390" t="s">
        <v>422</v>
      </c>
      <c r="C25" s="96" t="s">
        <v>221</v>
      </c>
      <c r="D25" s="96"/>
      <c r="E25" s="96" t="s">
        <v>97</v>
      </c>
      <c r="F25" s="375">
        <f t="shared" ref="F25:G29" si="1">F26</f>
        <v>109.9</v>
      </c>
      <c r="G25" s="100">
        <f t="shared" si="1"/>
        <v>124.9</v>
      </c>
    </row>
    <row r="26" spans="1:9" ht="39.75" customHeight="1" x14ac:dyDescent="0.2">
      <c r="A26" s="90">
        <v>11</v>
      </c>
      <c r="B26" s="390" t="s">
        <v>109</v>
      </c>
      <c r="C26" s="96" t="s">
        <v>221</v>
      </c>
      <c r="D26" s="96" t="s">
        <v>121</v>
      </c>
      <c r="E26" s="96" t="s">
        <v>97</v>
      </c>
      <c r="F26" s="375">
        <f t="shared" si="1"/>
        <v>109.9</v>
      </c>
      <c r="G26" s="100">
        <f t="shared" si="1"/>
        <v>124.9</v>
      </c>
    </row>
    <row r="27" spans="1:9" ht="38.25" x14ac:dyDescent="0.2">
      <c r="A27" s="35">
        <v>12</v>
      </c>
      <c r="B27" s="390" t="s">
        <v>110</v>
      </c>
      <c r="C27" s="96" t="s">
        <v>221</v>
      </c>
      <c r="D27" s="96" t="s">
        <v>100</v>
      </c>
      <c r="E27" s="96" t="s">
        <v>97</v>
      </c>
      <c r="F27" s="375">
        <f>'[1]прил 10 ВЕДОМ 2020-21'!G67</f>
        <v>109.9</v>
      </c>
      <c r="G27" s="100">
        <f>'[1]прил 10 ВЕДОМ 2020-21'!H67</f>
        <v>124.9</v>
      </c>
    </row>
    <row r="28" spans="1:9" ht="124.5" customHeight="1" x14ac:dyDescent="0.2">
      <c r="A28" s="35">
        <v>10</v>
      </c>
      <c r="B28" s="390" t="s">
        <v>303</v>
      </c>
      <c r="C28" s="96" t="s">
        <v>279</v>
      </c>
      <c r="D28" s="96"/>
      <c r="E28" s="96" t="s">
        <v>97</v>
      </c>
      <c r="F28" s="375">
        <f t="shared" si="1"/>
        <v>177.9</v>
      </c>
      <c r="G28" s="100">
        <f t="shared" si="1"/>
        <v>184.8</v>
      </c>
    </row>
    <row r="29" spans="1:9" ht="39.75" customHeight="1" x14ac:dyDescent="0.2">
      <c r="A29" s="90">
        <v>11</v>
      </c>
      <c r="B29" s="390" t="s">
        <v>109</v>
      </c>
      <c r="C29" s="96" t="s">
        <v>279</v>
      </c>
      <c r="D29" s="96" t="s">
        <v>121</v>
      </c>
      <c r="E29" s="96" t="s">
        <v>97</v>
      </c>
      <c r="F29" s="375">
        <f t="shared" si="1"/>
        <v>177.9</v>
      </c>
      <c r="G29" s="100">
        <f t="shared" si="1"/>
        <v>184.8</v>
      </c>
    </row>
    <row r="30" spans="1:9" ht="38.25" x14ac:dyDescent="0.2">
      <c r="A30" s="35">
        <v>12</v>
      </c>
      <c r="B30" s="390" t="s">
        <v>110</v>
      </c>
      <c r="C30" s="96" t="s">
        <v>279</v>
      </c>
      <c r="D30" s="96" t="s">
        <v>100</v>
      </c>
      <c r="E30" s="96" t="s">
        <v>97</v>
      </c>
      <c r="F30" s="375">
        <v>177.9</v>
      </c>
      <c r="G30" s="100">
        <v>184.8</v>
      </c>
    </row>
    <row r="31" spans="1:9" ht="43.5" customHeight="1" x14ac:dyDescent="0.2">
      <c r="A31" s="90">
        <v>13</v>
      </c>
      <c r="B31" s="108" t="s">
        <v>163</v>
      </c>
      <c r="C31" s="96" t="s">
        <v>216</v>
      </c>
      <c r="D31" s="96"/>
      <c r="E31" s="96"/>
      <c r="F31" s="374">
        <f>F32+F35+F38+F41</f>
        <v>53.5</v>
      </c>
      <c r="G31" s="98">
        <f>G32+G35+G38+G41</f>
        <v>53.5</v>
      </c>
      <c r="H31" s="392"/>
      <c r="I31" s="16"/>
    </row>
    <row r="32" spans="1:9" ht="104.25" customHeight="1" x14ac:dyDescent="0.2">
      <c r="A32" s="35">
        <v>14</v>
      </c>
      <c r="B32" s="108" t="s">
        <v>423</v>
      </c>
      <c r="C32" s="96" t="s">
        <v>227</v>
      </c>
      <c r="D32" s="97"/>
      <c r="E32" s="96" t="s">
        <v>96</v>
      </c>
      <c r="F32" s="375">
        <f>F33</f>
        <v>18.899999999999999</v>
      </c>
      <c r="G32" s="100">
        <f>G33</f>
        <v>18.899999999999999</v>
      </c>
    </row>
    <row r="33" spans="1:8" ht="25.5" x14ac:dyDescent="0.2">
      <c r="A33" s="90">
        <v>15</v>
      </c>
      <c r="B33" s="390" t="s">
        <v>109</v>
      </c>
      <c r="C33" s="96" t="s">
        <v>227</v>
      </c>
      <c r="D33" s="96" t="s">
        <v>121</v>
      </c>
      <c r="E33" s="96" t="s">
        <v>96</v>
      </c>
      <c r="F33" s="375">
        <f>F34</f>
        <v>18.899999999999999</v>
      </c>
      <c r="G33" s="100">
        <f>G34</f>
        <v>18.899999999999999</v>
      </c>
    </row>
    <row r="34" spans="1:8" s="112" customFormat="1" ht="28.5" customHeight="1" x14ac:dyDescent="0.2">
      <c r="A34" s="35">
        <v>16</v>
      </c>
      <c r="B34" s="390" t="s">
        <v>110</v>
      </c>
      <c r="C34" s="96" t="s">
        <v>227</v>
      </c>
      <c r="D34" s="96" t="s">
        <v>100</v>
      </c>
      <c r="E34" s="96" t="s">
        <v>96</v>
      </c>
      <c r="F34" s="375">
        <f>'[1]прил 10 ВЕДОМ 2020-21'!G91</f>
        <v>18.899999999999999</v>
      </c>
      <c r="G34" s="100">
        <f>'[1]прил 10 ВЕДОМ 2020-21'!H91</f>
        <v>18.899999999999999</v>
      </c>
      <c r="H34" s="393"/>
    </row>
    <row r="35" spans="1:8" ht="64.5" customHeight="1" x14ac:dyDescent="0.2">
      <c r="A35" s="90">
        <v>17</v>
      </c>
      <c r="B35" s="104" t="s">
        <v>2</v>
      </c>
      <c r="C35" s="96" t="s">
        <v>217</v>
      </c>
      <c r="D35" s="96"/>
      <c r="E35" s="96" t="s">
        <v>94</v>
      </c>
      <c r="F35" s="375">
        <f>F36</f>
        <v>30</v>
      </c>
      <c r="G35" s="199">
        <f>G36</f>
        <v>30</v>
      </c>
      <c r="H35" s="282"/>
    </row>
    <row r="36" spans="1:8" ht="25.5" x14ac:dyDescent="0.2">
      <c r="A36" s="35">
        <v>18</v>
      </c>
      <c r="B36" s="99" t="s">
        <v>109</v>
      </c>
      <c r="C36" s="96" t="s">
        <v>217</v>
      </c>
      <c r="D36" s="96" t="s">
        <v>121</v>
      </c>
      <c r="E36" s="96" t="s">
        <v>94</v>
      </c>
      <c r="F36" s="375">
        <f>F37</f>
        <v>30</v>
      </c>
      <c r="G36" s="199">
        <f>G37</f>
        <v>30</v>
      </c>
      <c r="H36" s="282"/>
    </row>
    <row r="37" spans="1:8" s="21" customFormat="1" ht="38.25" x14ac:dyDescent="0.2">
      <c r="A37" s="90">
        <v>19</v>
      </c>
      <c r="B37" s="99" t="s">
        <v>110</v>
      </c>
      <c r="C37" s="96" t="s">
        <v>217</v>
      </c>
      <c r="D37" s="96" t="s">
        <v>100</v>
      </c>
      <c r="E37" s="96" t="s">
        <v>94</v>
      </c>
      <c r="F37" s="375">
        <f>'[1]прил 10 ВЕДОМ 2020-21'!G52</f>
        <v>30</v>
      </c>
      <c r="G37" s="100">
        <f>'[1]прил 10 ВЕДОМ 2020-21'!H52</f>
        <v>30</v>
      </c>
    </row>
    <row r="38" spans="1:8" s="21" customFormat="1" ht="114.75" x14ac:dyDescent="0.2">
      <c r="A38" s="35">
        <v>20</v>
      </c>
      <c r="B38" s="104" t="s">
        <v>288</v>
      </c>
      <c r="C38" s="96" t="s">
        <v>285</v>
      </c>
      <c r="D38" s="96"/>
      <c r="E38" s="96" t="s">
        <v>283</v>
      </c>
      <c r="F38" s="375">
        <f>F39</f>
        <v>0.5</v>
      </c>
      <c r="G38" s="394">
        <f>G39</f>
        <v>0.5</v>
      </c>
    </row>
    <row r="39" spans="1:8" s="21" customFormat="1" ht="25.5" x14ac:dyDescent="0.2">
      <c r="A39" s="90">
        <v>21</v>
      </c>
      <c r="B39" s="99" t="s">
        <v>109</v>
      </c>
      <c r="C39" s="96" t="s">
        <v>285</v>
      </c>
      <c r="D39" s="96" t="s">
        <v>121</v>
      </c>
      <c r="E39" s="96" t="s">
        <v>283</v>
      </c>
      <c r="F39" s="375">
        <f>F40</f>
        <v>0.5</v>
      </c>
      <c r="G39" s="395">
        <f>G40</f>
        <v>0.5</v>
      </c>
    </row>
    <row r="40" spans="1:8" s="21" customFormat="1" ht="38.25" x14ac:dyDescent="0.2">
      <c r="A40" s="35">
        <v>22</v>
      </c>
      <c r="B40" s="99" t="s">
        <v>110</v>
      </c>
      <c r="C40" s="96" t="s">
        <v>285</v>
      </c>
      <c r="D40" s="96" t="s">
        <v>100</v>
      </c>
      <c r="E40" s="96" t="s">
        <v>283</v>
      </c>
      <c r="F40" s="375">
        <f>'[1]прил 10 ВЕДОМ 2020-21'!G60</f>
        <v>0.5</v>
      </c>
      <c r="G40" s="396">
        <f>'[1]прил 10 ВЕДОМ 2020-21'!H60</f>
        <v>0.5</v>
      </c>
    </row>
    <row r="41" spans="1:8" ht="73.5" customHeight="1" x14ac:dyDescent="0.2">
      <c r="A41" s="90">
        <v>23</v>
      </c>
      <c r="B41" s="104" t="s">
        <v>3</v>
      </c>
      <c r="C41" s="96" t="s">
        <v>229</v>
      </c>
      <c r="D41" s="97"/>
      <c r="E41" s="96" t="s">
        <v>96</v>
      </c>
      <c r="F41" s="375">
        <f>F42</f>
        <v>4.0999999999999996</v>
      </c>
      <c r="G41" s="100">
        <f>G42</f>
        <v>4.0999999999999996</v>
      </c>
      <c r="H41" s="282"/>
    </row>
    <row r="42" spans="1:8" s="112" customFormat="1" ht="27" customHeight="1" x14ac:dyDescent="0.2">
      <c r="A42" s="35">
        <v>24</v>
      </c>
      <c r="B42" s="99" t="s">
        <v>109</v>
      </c>
      <c r="C42" s="96" t="s">
        <v>229</v>
      </c>
      <c r="D42" s="96" t="s">
        <v>121</v>
      </c>
      <c r="E42" s="96" t="s">
        <v>96</v>
      </c>
      <c r="F42" s="375">
        <f>F43</f>
        <v>4.0999999999999996</v>
      </c>
      <c r="G42" s="100">
        <f>G43</f>
        <v>4.0999999999999996</v>
      </c>
    </row>
    <row r="43" spans="1:8" s="112" customFormat="1" ht="29.25" customHeight="1" x14ac:dyDescent="0.2">
      <c r="A43" s="90">
        <v>25</v>
      </c>
      <c r="B43" s="99" t="s">
        <v>110</v>
      </c>
      <c r="C43" s="96" t="s">
        <v>229</v>
      </c>
      <c r="D43" s="96" t="s">
        <v>100</v>
      </c>
      <c r="E43" s="96" t="s">
        <v>96</v>
      </c>
      <c r="F43" s="375">
        <f>'[1]прил 10 ВЕДОМ 2020-21'!G92</f>
        <v>4.0999999999999996</v>
      </c>
      <c r="G43" s="100">
        <f>'[1]прил 10 ВЕДОМ 2020-21'!H92</f>
        <v>4.0999999999999996</v>
      </c>
    </row>
    <row r="44" spans="1:8" s="20" customFormat="1" ht="29.25" customHeight="1" x14ac:dyDescent="0.2">
      <c r="A44" s="35">
        <v>26</v>
      </c>
      <c r="B44" s="397" t="s">
        <v>132</v>
      </c>
      <c r="C44" s="97" t="s">
        <v>225</v>
      </c>
      <c r="D44" s="97" t="s">
        <v>116</v>
      </c>
      <c r="E44" s="97"/>
      <c r="F44" s="374">
        <f t="shared" ref="F44:G47" si="2">F45</f>
        <v>2020.1</v>
      </c>
      <c r="G44" s="98">
        <f t="shared" si="2"/>
        <v>2020.1</v>
      </c>
      <c r="H44" s="398"/>
    </row>
    <row r="45" spans="1:8" s="112" customFormat="1" ht="22.5" customHeight="1" x14ac:dyDescent="0.2">
      <c r="A45" s="90">
        <v>27</v>
      </c>
      <c r="B45" s="390" t="s">
        <v>131</v>
      </c>
      <c r="C45" s="96" t="s">
        <v>226</v>
      </c>
      <c r="D45" s="96" t="s">
        <v>116</v>
      </c>
      <c r="E45" s="96" t="s">
        <v>133</v>
      </c>
      <c r="F45" s="375">
        <f t="shared" si="2"/>
        <v>2020.1</v>
      </c>
      <c r="G45" s="100">
        <f t="shared" si="2"/>
        <v>2020.1</v>
      </c>
      <c r="H45" s="393"/>
    </row>
    <row r="46" spans="1:8" ht="92.25" customHeight="1" x14ac:dyDescent="0.2">
      <c r="A46" s="35">
        <v>28</v>
      </c>
      <c r="B46" s="99" t="s">
        <v>412</v>
      </c>
      <c r="C46" s="96" t="s">
        <v>295</v>
      </c>
      <c r="D46" s="96" t="s">
        <v>116</v>
      </c>
      <c r="E46" s="96" t="s">
        <v>133</v>
      </c>
      <c r="F46" s="375">
        <f t="shared" si="2"/>
        <v>2020.1</v>
      </c>
      <c r="G46" s="100">
        <f t="shared" si="2"/>
        <v>2020.1</v>
      </c>
    </row>
    <row r="47" spans="1:8" ht="18" customHeight="1" x14ac:dyDescent="0.2">
      <c r="A47" s="90">
        <v>29</v>
      </c>
      <c r="B47" s="99" t="s">
        <v>298</v>
      </c>
      <c r="C47" s="96" t="s">
        <v>295</v>
      </c>
      <c r="D47" s="96" t="s">
        <v>417</v>
      </c>
      <c r="E47" s="96" t="s">
        <v>133</v>
      </c>
      <c r="F47" s="375">
        <f t="shared" si="2"/>
        <v>2020.1</v>
      </c>
      <c r="G47" s="100">
        <f t="shared" si="2"/>
        <v>2020.1</v>
      </c>
    </row>
    <row r="48" spans="1:8" ht="18" customHeight="1" x14ac:dyDescent="0.2">
      <c r="A48" s="35">
        <v>30</v>
      </c>
      <c r="B48" s="99" t="s">
        <v>48</v>
      </c>
      <c r="C48" s="96" t="s">
        <v>295</v>
      </c>
      <c r="D48" s="96" t="s">
        <v>418</v>
      </c>
      <c r="E48" s="96" t="s">
        <v>133</v>
      </c>
      <c r="F48" s="375">
        <f>'[1]прил 10 ВЕДОМ 2020-21'!G84</f>
        <v>2020.1</v>
      </c>
      <c r="G48" s="100">
        <f>'[1]прил 10 ВЕДОМ 2020-21'!H84</f>
        <v>2020.1</v>
      </c>
    </row>
    <row r="49" spans="1:9" s="21" customFormat="1" ht="35.25" customHeight="1" x14ac:dyDescent="0.2">
      <c r="A49" s="90">
        <v>31</v>
      </c>
      <c r="B49" s="397" t="s">
        <v>155</v>
      </c>
      <c r="C49" s="97">
        <v>7600000000</v>
      </c>
      <c r="D49" s="97"/>
      <c r="E49" s="97"/>
      <c r="F49" s="374">
        <f>F50</f>
        <v>3427.4</v>
      </c>
      <c r="G49" s="98">
        <f>G50</f>
        <v>3277.5999999999995</v>
      </c>
      <c r="H49" s="388"/>
      <c r="I49" s="389"/>
    </row>
    <row r="50" spans="1:9" ht="32.25" customHeight="1" x14ac:dyDescent="0.2">
      <c r="A50" s="35">
        <v>32</v>
      </c>
      <c r="B50" s="390" t="s">
        <v>156</v>
      </c>
      <c r="C50" s="96">
        <v>7610000000</v>
      </c>
      <c r="D50" s="96"/>
      <c r="E50" s="96"/>
      <c r="F50" s="375">
        <f>F56+F59+F62+F70+F67+F51</f>
        <v>3427.4</v>
      </c>
      <c r="G50" s="100">
        <f>G56+G59+G62+G70+G67+G51</f>
        <v>3277.5999999999995</v>
      </c>
      <c r="H50" s="392"/>
      <c r="I50" s="16"/>
    </row>
    <row r="51" spans="1:9" ht="54" customHeight="1" x14ac:dyDescent="0.2">
      <c r="A51" s="90">
        <v>33</v>
      </c>
      <c r="B51" s="99" t="s">
        <v>173</v>
      </c>
      <c r="C51" s="96">
        <v>7610051180</v>
      </c>
      <c r="D51" s="96" t="s">
        <v>116</v>
      </c>
      <c r="E51" s="96" t="s">
        <v>126</v>
      </c>
      <c r="F51" s="399">
        <f>F52+F54</f>
        <v>78.8</v>
      </c>
      <c r="G51" s="400">
        <f>G52+G54</f>
        <v>79.7</v>
      </c>
      <c r="H51" s="282"/>
    </row>
    <row r="52" spans="1:9" ht="51.75" customHeight="1" x14ac:dyDescent="0.2">
      <c r="A52" s="35">
        <v>34</v>
      </c>
      <c r="B52" s="99" t="s">
        <v>105</v>
      </c>
      <c r="C52" s="96">
        <v>7610051180</v>
      </c>
      <c r="D52" s="96" t="s">
        <v>117</v>
      </c>
      <c r="E52" s="96" t="s">
        <v>126</v>
      </c>
      <c r="F52" s="399">
        <f>F53</f>
        <v>70.5</v>
      </c>
      <c r="G52" s="401">
        <f>G53</f>
        <v>70.5</v>
      </c>
      <c r="H52" s="282"/>
    </row>
    <row r="53" spans="1:9" ht="25.5" customHeight="1" x14ac:dyDescent="0.2">
      <c r="A53" s="90">
        <v>35</v>
      </c>
      <c r="B53" s="99" t="s">
        <v>106</v>
      </c>
      <c r="C53" s="96">
        <v>7610051180</v>
      </c>
      <c r="D53" s="96" t="s">
        <v>40</v>
      </c>
      <c r="E53" s="96" t="s">
        <v>126</v>
      </c>
      <c r="F53" s="399">
        <v>70.5</v>
      </c>
      <c r="G53" s="401">
        <v>70.5</v>
      </c>
      <c r="H53" s="282"/>
    </row>
    <row r="54" spans="1:9" ht="25.5" customHeight="1" x14ac:dyDescent="0.2">
      <c r="A54" s="35">
        <v>36</v>
      </c>
      <c r="B54" s="99" t="s">
        <v>109</v>
      </c>
      <c r="C54" s="96">
        <v>7610051180</v>
      </c>
      <c r="D54" s="96" t="s">
        <v>121</v>
      </c>
      <c r="E54" s="96" t="s">
        <v>126</v>
      </c>
      <c r="F54" s="399">
        <f>F55</f>
        <v>8.3000000000000007</v>
      </c>
      <c r="G54" s="402">
        <f>G55</f>
        <v>9.1999999999999993</v>
      </c>
      <c r="H54" s="282"/>
    </row>
    <row r="55" spans="1:9" s="112" customFormat="1" ht="25.5" customHeight="1" x14ac:dyDescent="0.2">
      <c r="A55" s="90">
        <v>37</v>
      </c>
      <c r="B55" s="99" t="s">
        <v>110</v>
      </c>
      <c r="C55" s="96">
        <v>7610051180</v>
      </c>
      <c r="D55" s="96" t="s">
        <v>100</v>
      </c>
      <c r="E55" s="96" t="s">
        <v>126</v>
      </c>
      <c r="F55" s="399">
        <v>8.3000000000000007</v>
      </c>
      <c r="G55" s="403">
        <v>9.1999999999999993</v>
      </c>
    </row>
    <row r="56" spans="1:9" s="112" customFormat="1" ht="82.5" customHeight="1" x14ac:dyDescent="0.2">
      <c r="A56" s="35">
        <v>38</v>
      </c>
      <c r="B56" s="390" t="s">
        <v>159</v>
      </c>
      <c r="C56" s="96">
        <v>7610075140</v>
      </c>
      <c r="D56" s="96" t="s">
        <v>116</v>
      </c>
      <c r="E56" s="96" t="s">
        <v>120</v>
      </c>
      <c r="F56" s="375">
        <f>F57</f>
        <v>2.9</v>
      </c>
      <c r="G56" s="100">
        <f>G57</f>
        <v>2.9</v>
      </c>
      <c r="H56" s="393"/>
    </row>
    <row r="57" spans="1:9" ht="33.75" customHeight="1" x14ac:dyDescent="0.2">
      <c r="A57" s="90">
        <v>39</v>
      </c>
      <c r="B57" s="390" t="s">
        <v>109</v>
      </c>
      <c r="C57" s="96">
        <v>7610075140</v>
      </c>
      <c r="D57" s="96" t="s">
        <v>121</v>
      </c>
      <c r="E57" s="96" t="s">
        <v>120</v>
      </c>
      <c r="F57" s="375">
        <f>F58</f>
        <v>2.9</v>
      </c>
      <c r="G57" s="100">
        <f>G58</f>
        <v>2.9</v>
      </c>
    </row>
    <row r="58" spans="1:9" ht="43.5" customHeight="1" x14ac:dyDescent="0.2">
      <c r="A58" s="35">
        <v>40</v>
      </c>
      <c r="B58" s="390" t="s">
        <v>110</v>
      </c>
      <c r="C58" s="96">
        <v>7610075140</v>
      </c>
      <c r="D58" s="96" t="s">
        <v>100</v>
      </c>
      <c r="E58" s="96" t="s">
        <v>120</v>
      </c>
      <c r="F58" s="375">
        <f>'[1]прил 10 ВЕДОМ 2020-21'!G24</f>
        <v>2.9</v>
      </c>
      <c r="G58" s="100">
        <f>'[1]прил 10 ВЕДОМ 2020-21'!H24</f>
        <v>2.9</v>
      </c>
    </row>
    <row r="59" spans="1:9" ht="56.25" customHeight="1" x14ac:dyDescent="0.2">
      <c r="A59" s="90">
        <v>41</v>
      </c>
      <c r="B59" s="390" t="s">
        <v>104</v>
      </c>
      <c r="C59" s="96">
        <v>7610080210</v>
      </c>
      <c r="D59" s="96" t="s">
        <v>116</v>
      </c>
      <c r="E59" s="96" t="s">
        <v>119</v>
      </c>
      <c r="F59" s="375">
        <f>F60</f>
        <v>729</v>
      </c>
      <c r="G59" s="100">
        <f>G60</f>
        <v>729</v>
      </c>
    </row>
    <row r="60" spans="1:9" ht="69" customHeight="1" x14ac:dyDescent="0.2">
      <c r="A60" s="35">
        <v>42</v>
      </c>
      <c r="B60" s="390" t="s">
        <v>105</v>
      </c>
      <c r="C60" s="96">
        <v>7610080210</v>
      </c>
      <c r="D60" s="96" t="s">
        <v>117</v>
      </c>
      <c r="E60" s="96" t="s">
        <v>119</v>
      </c>
      <c r="F60" s="375">
        <f>F61</f>
        <v>729</v>
      </c>
      <c r="G60" s="100">
        <f>G61</f>
        <v>729</v>
      </c>
    </row>
    <row r="61" spans="1:9" ht="27" customHeight="1" x14ac:dyDescent="0.2">
      <c r="A61" s="90">
        <v>43</v>
      </c>
      <c r="B61" s="390" t="s">
        <v>106</v>
      </c>
      <c r="C61" s="96">
        <v>7610080210</v>
      </c>
      <c r="D61" s="96" t="s">
        <v>40</v>
      </c>
      <c r="E61" s="96" t="s">
        <v>119</v>
      </c>
      <c r="F61" s="375">
        <f>'[1]прил 10 ВЕДОМ 2020-21'!G18</f>
        <v>729</v>
      </c>
      <c r="G61" s="100">
        <f>'[1]прил 10 ВЕДОМ 2020-21'!H18</f>
        <v>729</v>
      </c>
    </row>
    <row r="62" spans="1:9" ht="59.25" customHeight="1" x14ac:dyDescent="0.2">
      <c r="A62" s="35">
        <v>44</v>
      </c>
      <c r="B62" s="390" t="s">
        <v>104</v>
      </c>
      <c r="C62" s="96">
        <v>7610080210</v>
      </c>
      <c r="D62" s="96"/>
      <c r="E62" s="96" t="s">
        <v>120</v>
      </c>
      <c r="F62" s="375">
        <f>F63+F65</f>
        <v>1706.2</v>
      </c>
      <c r="G62" s="100">
        <f>G63+G65</f>
        <v>1706.2</v>
      </c>
      <c r="H62" s="391"/>
    </row>
    <row r="63" spans="1:9" ht="69" customHeight="1" x14ac:dyDescent="0.2">
      <c r="A63" s="90">
        <v>45</v>
      </c>
      <c r="B63" s="390" t="s">
        <v>105</v>
      </c>
      <c r="C63" s="96">
        <v>7610080210</v>
      </c>
      <c r="D63" s="96" t="s">
        <v>117</v>
      </c>
      <c r="E63" s="96" t="s">
        <v>120</v>
      </c>
      <c r="F63" s="375">
        <f>F64</f>
        <v>1706.2</v>
      </c>
      <c r="G63" s="100">
        <f>G64</f>
        <v>1706.2</v>
      </c>
    </row>
    <row r="64" spans="1:9" ht="35.25" customHeight="1" x14ac:dyDescent="0.2">
      <c r="A64" s="35">
        <v>46</v>
      </c>
      <c r="B64" s="390" t="s">
        <v>106</v>
      </c>
      <c r="C64" s="96">
        <v>7610080210</v>
      </c>
      <c r="D64" s="96" t="s">
        <v>40</v>
      </c>
      <c r="E64" s="96" t="s">
        <v>120</v>
      </c>
      <c r="F64" s="375">
        <f>'[1]прил 10 ВЕДОМ 2020-21'!G27</f>
        <v>1706.2</v>
      </c>
      <c r="G64" s="100">
        <f>'[1]прил 10 ВЕДОМ 2020-21'!H27</f>
        <v>1706.2</v>
      </c>
    </row>
    <row r="65" spans="1:11" s="20" customFormat="1" ht="24.75" customHeight="1" x14ac:dyDescent="0.2">
      <c r="A65" s="90">
        <v>47</v>
      </c>
      <c r="B65" s="99" t="s">
        <v>109</v>
      </c>
      <c r="C65" s="96">
        <v>7610080210</v>
      </c>
      <c r="D65" s="96" t="s">
        <v>121</v>
      </c>
      <c r="E65" s="96" t="s">
        <v>120</v>
      </c>
      <c r="F65" s="375">
        <f>F66</f>
        <v>0</v>
      </c>
      <c r="G65" s="199">
        <f>G66</f>
        <v>0</v>
      </c>
    </row>
    <row r="66" spans="1:11" ht="27" customHeight="1" x14ac:dyDescent="0.2">
      <c r="A66" s="35">
        <v>48</v>
      </c>
      <c r="B66" s="99" t="s">
        <v>110</v>
      </c>
      <c r="C66" s="96">
        <v>7610080210</v>
      </c>
      <c r="D66" s="96" t="s">
        <v>100</v>
      </c>
      <c r="E66" s="96" t="s">
        <v>120</v>
      </c>
      <c r="F66" s="114">
        <f>'[1]прил 10 ВЕДОМ 2020-21'!G29</f>
        <v>0</v>
      </c>
      <c r="G66" s="100">
        <f>'[1]прил 10 ВЕДОМ 2020-21'!H29</f>
        <v>0</v>
      </c>
      <c r="H66" s="282"/>
    </row>
    <row r="67" spans="1:11" s="20" customFormat="1" ht="42" customHeight="1" x14ac:dyDescent="0.2">
      <c r="A67" s="90">
        <v>49</v>
      </c>
      <c r="B67" s="99" t="s">
        <v>5</v>
      </c>
      <c r="C67" s="96">
        <v>7610080270</v>
      </c>
      <c r="D67" s="96"/>
      <c r="E67" s="96" t="s">
        <v>120</v>
      </c>
      <c r="F67" s="375">
        <f>F68</f>
        <v>905.5</v>
      </c>
      <c r="G67" s="100">
        <f>G68</f>
        <v>754.8</v>
      </c>
      <c r="H67" s="398"/>
    </row>
    <row r="68" spans="1:11" s="20" customFormat="1" ht="42" customHeight="1" x14ac:dyDescent="0.2">
      <c r="A68" s="35">
        <v>50</v>
      </c>
      <c r="B68" s="99" t="s">
        <v>5</v>
      </c>
      <c r="C68" s="96">
        <v>7610080270</v>
      </c>
      <c r="D68" s="96" t="s">
        <v>117</v>
      </c>
      <c r="E68" s="96" t="s">
        <v>120</v>
      </c>
      <c r="F68" s="375">
        <f>F69</f>
        <v>905.5</v>
      </c>
      <c r="G68" s="100">
        <f>G69</f>
        <v>754.8</v>
      </c>
      <c r="H68" s="398"/>
    </row>
    <row r="69" spans="1:11" s="20" customFormat="1" ht="30" customHeight="1" x14ac:dyDescent="0.2">
      <c r="A69" s="90">
        <v>51</v>
      </c>
      <c r="B69" s="99" t="s">
        <v>106</v>
      </c>
      <c r="C69" s="96">
        <v>7610080270</v>
      </c>
      <c r="D69" s="96" t="s">
        <v>40</v>
      </c>
      <c r="E69" s="96" t="s">
        <v>120</v>
      </c>
      <c r="F69" s="375">
        <f>'[1]прил 10 ВЕДОМ 2020-21'!G32</f>
        <v>905.5</v>
      </c>
      <c r="G69" s="100">
        <f>'[1]прил 10 ВЕДОМ 2020-21'!H32</f>
        <v>754.8</v>
      </c>
      <c r="H69" s="398"/>
    </row>
    <row r="70" spans="1:11" ht="53.25" customHeight="1" x14ac:dyDescent="0.2">
      <c r="A70" s="35">
        <v>52</v>
      </c>
      <c r="B70" s="390" t="s">
        <v>160</v>
      </c>
      <c r="C70" s="96">
        <v>7610081120</v>
      </c>
      <c r="D70" s="96"/>
      <c r="E70" s="96" t="s">
        <v>124</v>
      </c>
      <c r="F70" s="375">
        <v>5</v>
      </c>
      <c r="G70" s="100">
        <v>5</v>
      </c>
    </row>
    <row r="71" spans="1:11" ht="32.25" customHeight="1" x14ac:dyDescent="0.2">
      <c r="A71" s="90">
        <v>53</v>
      </c>
      <c r="B71" s="390" t="s">
        <v>111</v>
      </c>
      <c r="C71" s="96">
        <v>7610081120</v>
      </c>
      <c r="D71" s="96" t="s">
        <v>122</v>
      </c>
      <c r="E71" s="96" t="s">
        <v>124</v>
      </c>
      <c r="F71" s="375">
        <v>5</v>
      </c>
      <c r="G71" s="100">
        <v>5</v>
      </c>
    </row>
    <row r="72" spans="1:11" ht="27.75" customHeight="1" x14ac:dyDescent="0.2">
      <c r="A72" s="35">
        <v>54</v>
      </c>
      <c r="B72" s="390" t="s">
        <v>112</v>
      </c>
      <c r="C72" s="96">
        <v>7610081120</v>
      </c>
      <c r="D72" s="96" t="s">
        <v>123</v>
      </c>
      <c r="E72" s="96" t="s">
        <v>124</v>
      </c>
      <c r="F72" s="375">
        <v>5</v>
      </c>
      <c r="G72" s="100">
        <v>5</v>
      </c>
    </row>
    <row r="73" spans="1:11" ht="27.75" customHeight="1" x14ac:dyDescent="0.2">
      <c r="A73" s="404">
        <v>55</v>
      </c>
      <c r="B73" s="379" t="s">
        <v>406</v>
      </c>
      <c r="C73" s="380"/>
      <c r="D73" s="380"/>
      <c r="E73" s="380"/>
      <c r="F73" s="381">
        <f>'[1]прил 10 ВЕДОМ 2020-21'!G95</f>
        <v>148.5</v>
      </c>
      <c r="G73" s="382">
        <f>'[1]прил 10 ВЕДОМ 2020-21'!H95</f>
        <v>297.7</v>
      </c>
    </row>
    <row r="74" spans="1:11" ht="19.5" customHeight="1" thickBot="1" x14ac:dyDescent="0.25">
      <c r="A74" s="555" t="s">
        <v>79</v>
      </c>
      <c r="B74" s="556"/>
      <c r="C74" s="556"/>
      <c r="D74" s="556"/>
      <c r="E74" s="556"/>
      <c r="F74" s="383">
        <f>F49+F44+F16+F73</f>
        <v>6219.6</v>
      </c>
      <c r="G74" s="405">
        <f>G49+G44+G16+G73</f>
        <v>6240.8999999999987</v>
      </c>
      <c r="I74" s="187"/>
      <c r="J74" s="187"/>
      <c r="K74" s="187"/>
    </row>
    <row r="75" spans="1:11" x14ac:dyDescent="0.2">
      <c r="A75" s="17"/>
      <c r="B75" s="17"/>
      <c r="C75" s="18"/>
      <c r="E75" s="37"/>
      <c r="F75" s="406"/>
      <c r="G75" s="406"/>
      <c r="I75" s="187"/>
      <c r="J75" s="187"/>
      <c r="K75" s="187"/>
    </row>
    <row r="76" spans="1:11" x14ac:dyDescent="0.2">
      <c r="A76" s="17"/>
      <c r="B76" s="17"/>
      <c r="C76" s="18"/>
      <c r="E76" s="17"/>
      <c r="F76" s="16"/>
      <c r="G76" s="16"/>
      <c r="I76" s="187"/>
      <c r="J76" s="187"/>
      <c r="K76" s="187"/>
    </row>
    <row r="77" spans="1:11" x14ac:dyDescent="0.2">
      <c r="A77" s="17"/>
      <c r="B77" s="17"/>
      <c r="C77" s="18"/>
      <c r="E77" s="17"/>
      <c r="I77" s="187"/>
      <c r="J77" s="187"/>
      <c r="K77" s="187"/>
    </row>
    <row r="78" spans="1:11" x14ac:dyDescent="0.2">
      <c r="A78" s="17"/>
      <c r="B78" s="17"/>
      <c r="C78" s="18"/>
      <c r="E78" s="17"/>
      <c r="I78" s="187"/>
      <c r="J78" s="187"/>
      <c r="K78" s="187"/>
    </row>
    <row r="79" spans="1:11" x14ac:dyDescent="0.2">
      <c r="A79" s="17"/>
      <c r="B79" s="17"/>
      <c r="C79" s="18"/>
      <c r="E79" s="17"/>
      <c r="I79" s="187"/>
      <c r="J79" s="187"/>
      <c r="K79" s="187"/>
    </row>
    <row r="80" spans="1:11" x14ac:dyDescent="0.2">
      <c r="A80" s="17"/>
      <c r="B80" s="17"/>
      <c r="C80" s="18"/>
      <c r="E80" s="17"/>
      <c r="I80" s="187"/>
      <c r="J80" s="187"/>
      <c r="K80" s="187"/>
    </row>
    <row r="81" spans="1:11" x14ac:dyDescent="0.2">
      <c r="A81" s="17"/>
      <c r="B81" s="17"/>
      <c r="C81" s="18"/>
      <c r="E81" s="17"/>
      <c r="I81" s="187"/>
      <c r="J81" s="187"/>
      <c r="K81" s="187"/>
    </row>
    <row r="82" spans="1:11" x14ac:dyDescent="0.2">
      <c r="A82" s="17"/>
      <c r="B82" s="17"/>
      <c r="C82" s="18"/>
      <c r="E82" s="17"/>
      <c r="I82" s="187"/>
      <c r="J82" s="187"/>
      <c r="K82" s="187"/>
    </row>
    <row r="83" spans="1:11" x14ac:dyDescent="0.2">
      <c r="A83" s="17"/>
      <c r="B83" s="17"/>
      <c r="C83" s="18"/>
      <c r="E83" s="17"/>
      <c r="I83" s="187"/>
      <c r="J83" s="187"/>
      <c r="K83" s="187"/>
    </row>
    <row r="84" spans="1:11" x14ac:dyDescent="0.2">
      <c r="A84" s="17"/>
      <c r="B84" s="17"/>
      <c r="C84" s="18"/>
      <c r="E84" s="17"/>
    </row>
    <row r="85" spans="1:11" x14ac:dyDescent="0.2">
      <c r="A85" s="17"/>
      <c r="B85" s="17"/>
      <c r="C85" s="18"/>
      <c r="E85" s="17"/>
    </row>
    <row r="86" spans="1:11" s="16" customFormat="1" x14ac:dyDescent="0.2">
      <c r="A86" s="17"/>
      <c r="B86" s="17"/>
      <c r="C86" s="18"/>
      <c r="E86" s="17"/>
      <c r="F86" s="282"/>
      <c r="G86" s="282"/>
      <c r="H86" s="15"/>
    </row>
    <row r="87" spans="1:11" s="16" customFormat="1" x14ac:dyDescent="0.2">
      <c r="A87" s="17"/>
      <c r="B87" s="17"/>
      <c r="C87" s="18"/>
      <c r="E87" s="17"/>
      <c r="F87" s="282"/>
      <c r="G87" s="282"/>
      <c r="H87" s="15"/>
    </row>
    <row r="88" spans="1:11" s="16" customFormat="1" x14ac:dyDescent="0.2">
      <c r="A88" s="17"/>
      <c r="B88" s="17"/>
      <c r="C88" s="18"/>
      <c r="E88" s="17"/>
      <c r="F88" s="282"/>
      <c r="G88" s="282"/>
      <c r="H88" s="15"/>
    </row>
    <row r="89" spans="1:11" s="16" customFormat="1" x14ac:dyDescent="0.2">
      <c r="A89" s="17"/>
      <c r="B89" s="17"/>
      <c r="C89" s="18"/>
      <c r="E89" s="17"/>
      <c r="F89" s="282"/>
      <c r="G89" s="282"/>
      <c r="H89" s="15"/>
    </row>
    <row r="90" spans="1:11" s="16" customFormat="1" x14ac:dyDescent="0.2">
      <c r="A90" s="17"/>
      <c r="B90" s="17"/>
      <c r="C90" s="18"/>
      <c r="E90" s="17"/>
      <c r="F90" s="282"/>
      <c r="G90" s="282"/>
      <c r="H90" s="15"/>
    </row>
    <row r="91" spans="1:11" s="16" customFormat="1" x14ac:dyDescent="0.2">
      <c r="A91" s="17"/>
      <c r="B91" s="17"/>
      <c r="C91" s="18"/>
      <c r="E91" s="17"/>
      <c r="F91" s="282"/>
      <c r="G91" s="282"/>
      <c r="H91" s="15"/>
    </row>
    <row r="92" spans="1:11" s="16" customFormat="1" x14ac:dyDescent="0.2">
      <c r="A92" s="17"/>
      <c r="B92" s="17"/>
      <c r="C92" s="18"/>
      <c r="E92" s="17"/>
      <c r="F92" s="282"/>
      <c r="G92" s="282"/>
      <c r="H92" s="15"/>
    </row>
    <row r="93" spans="1:11" s="16" customFormat="1" x14ac:dyDescent="0.2">
      <c r="A93" s="17"/>
      <c r="B93" s="17"/>
      <c r="C93" s="18"/>
      <c r="E93" s="17"/>
      <c r="F93" s="282"/>
      <c r="G93" s="282"/>
      <c r="H93" s="15"/>
    </row>
    <row r="94" spans="1:11" s="16" customFormat="1" x14ac:dyDescent="0.2">
      <c r="A94" s="17"/>
      <c r="B94" s="17"/>
      <c r="C94" s="18"/>
      <c r="E94" s="17"/>
      <c r="F94" s="282"/>
      <c r="G94" s="282"/>
      <c r="H94" s="15"/>
    </row>
    <row r="95" spans="1:11" s="16" customFormat="1" x14ac:dyDescent="0.2">
      <c r="A95" s="17"/>
      <c r="B95" s="17"/>
      <c r="C95" s="18"/>
      <c r="E95" s="17"/>
      <c r="F95" s="282"/>
      <c r="G95" s="282"/>
      <c r="H95" s="15"/>
    </row>
    <row r="96" spans="1:11" s="16" customFormat="1" x14ac:dyDescent="0.2">
      <c r="A96" s="17"/>
      <c r="B96" s="17"/>
      <c r="C96" s="18"/>
      <c r="E96" s="17"/>
      <c r="F96" s="282"/>
      <c r="G96" s="282"/>
      <c r="H96" s="15"/>
    </row>
    <row r="97" spans="1:8" s="16" customFormat="1" x14ac:dyDescent="0.2">
      <c r="A97" s="17"/>
      <c r="B97" s="17"/>
      <c r="C97" s="18"/>
      <c r="E97" s="17"/>
      <c r="F97" s="282"/>
      <c r="G97" s="282"/>
      <c r="H97" s="15"/>
    </row>
    <row r="98" spans="1:8" s="16" customFormat="1" x14ac:dyDescent="0.2">
      <c r="A98" s="17"/>
      <c r="B98" s="17"/>
      <c r="C98" s="18"/>
      <c r="E98" s="17"/>
      <c r="F98" s="282"/>
      <c r="G98" s="282"/>
      <c r="H98" s="15"/>
    </row>
    <row r="99" spans="1:8" s="16" customFormat="1" x14ac:dyDescent="0.2">
      <c r="A99" s="17"/>
      <c r="B99" s="17"/>
      <c r="C99" s="18"/>
      <c r="E99" s="17"/>
      <c r="F99" s="282"/>
      <c r="G99" s="282"/>
      <c r="H99" s="15"/>
    </row>
    <row r="100" spans="1:8" s="16" customFormat="1" x14ac:dyDescent="0.2">
      <c r="A100" s="17"/>
      <c r="B100" s="17"/>
      <c r="C100" s="18"/>
      <c r="E100" s="17"/>
      <c r="F100" s="282"/>
      <c r="G100" s="282"/>
      <c r="H100" s="15"/>
    </row>
    <row r="101" spans="1:8" s="16" customFormat="1" x14ac:dyDescent="0.2">
      <c r="A101" s="17"/>
      <c r="B101" s="17"/>
      <c r="C101" s="18"/>
      <c r="E101" s="17"/>
      <c r="F101" s="282"/>
      <c r="G101" s="282"/>
      <c r="H101" s="15"/>
    </row>
    <row r="102" spans="1:8" s="16" customFormat="1" x14ac:dyDescent="0.2">
      <c r="A102" s="17"/>
      <c r="B102" s="17"/>
      <c r="C102" s="18"/>
      <c r="E102" s="17"/>
      <c r="F102" s="282"/>
      <c r="G102" s="282"/>
      <c r="H102" s="15"/>
    </row>
    <row r="103" spans="1:8" s="16" customFormat="1" x14ac:dyDescent="0.2">
      <c r="A103" s="17"/>
      <c r="B103" s="17"/>
      <c r="C103" s="18"/>
      <c r="E103" s="17"/>
      <c r="F103" s="282"/>
      <c r="G103" s="282"/>
      <c r="H103" s="15"/>
    </row>
    <row r="104" spans="1:8" s="16" customFormat="1" x14ac:dyDescent="0.2">
      <c r="A104" s="17"/>
      <c r="B104" s="17"/>
      <c r="C104" s="18"/>
      <c r="E104" s="17"/>
      <c r="F104" s="282"/>
      <c r="G104" s="282"/>
      <c r="H104" s="15"/>
    </row>
    <row r="105" spans="1:8" s="16" customFormat="1" x14ac:dyDescent="0.2">
      <c r="A105" s="17"/>
      <c r="B105" s="17"/>
      <c r="C105" s="18"/>
      <c r="E105" s="17"/>
      <c r="F105" s="282"/>
      <c r="G105" s="282"/>
      <c r="H105" s="15"/>
    </row>
    <row r="106" spans="1:8" s="16" customFormat="1" x14ac:dyDescent="0.2">
      <c r="A106" s="17"/>
      <c r="B106" s="17"/>
      <c r="C106" s="18"/>
      <c r="E106" s="17"/>
      <c r="F106" s="282"/>
      <c r="G106" s="282"/>
      <c r="H106" s="15"/>
    </row>
    <row r="107" spans="1:8" s="16" customFormat="1" x14ac:dyDescent="0.2">
      <c r="A107" s="17"/>
      <c r="B107" s="17"/>
      <c r="C107" s="18"/>
      <c r="E107" s="17"/>
      <c r="F107" s="282"/>
      <c r="G107" s="282"/>
      <c r="H107" s="15"/>
    </row>
    <row r="108" spans="1:8" s="16" customFormat="1" x14ac:dyDescent="0.2">
      <c r="A108" s="17"/>
      <c r="B108" s="17"/>
      <c r="C108" s="18"/>
      <c r="E108" s="17"/>
      <c r="F108" s="282"/>
      <c r="G108" s="282"/>
      <c r="H108" s="15"/>
    </row>
    <row r="109" spans="1:8" s="16" customFormat="1" x14ac:dyDescent="0.2">
      <c r="A109" s="17"/>
      <c r="B109" s="17"/>
      <c r="C109" s="18"/>
      <c r="E109" s="17"/>
      <c r="F109" s="282"/>
      <c r="G109" s="282"/>
      <c r="H109" s="15"/>
    </row>
    <row r="110" spans="1:8" s="16" customFormat="1" x14ac:dyDescent="0.2">
      <c r="A110" s="17"/>
      <c r="B110" s="17"/>
      <c r="C110" s="18"/>
      <c r="E110" s="17"/>
      <c r="F110" s="282"/>
      <c r="G110" s="282"/>
      <c r="H110" s="15"/>
    </row>
    <row r="111" spans="1:8" s="16" customFormat="1" x14ac:dyDescent="0.2">
      <c r="A111" s="17"/>
      <c r="B111" s="17"/>
      <c r="C111" s="18"/>
      <c r="E111" s="17"/>
      <c r="F111" s="282"/>
      <c r="G111" s="282"/>
      <c r="H111" s="15"/>
    </row>
    <row r="112" spans="1:8" s="16" customFormat="1" x14ac:dyDescent="0.2">
      <c r="A112" s="17"/>
      <c r="B112" s="17"/>
      <c r="C112" s="18"/>
      <c r="E112" s="17"/>
      <c r="F112" s="282"/>
      <c r="G112" s="282"/>
      <c r="H112" s="15"/>
    </row>
    <row r="113" spans="1:8" s="16" customFormat="1" x14ac:dyDescent="0.2">
      <c r="A113" s="17"/>
      <c r="B113" s="17"/>
      <c r="C113" s="18"/>
      <c r="E113" s="17"/>
      <c r="F113" s="282"/>
      <c r="G113" s="282"/>
      <c r="H113" s="15"/>
    </row>
    <row r="114" spans="1:8" s="16" customFormat="1" x14ac:dyDescent="0.2">
      <c r="A114" s="17"/>
      <c r="B114" s="17"/>
      <c r="C114" s="18"/>
      <c r="E114" s="17"/>
      <c r="F114" s="282"/>
      <c r="G114" s="282"/>
      <c r="H114" s="15"/>
    </row>
    <row r="115" spans="1:8" s="16" customFormat="1" x14ac:dyDescent="0.2">
      <c r="A115" s="17"/>
      <c r="B115" s="17"/>
      <c r="C115" s="18"/>
      <c r="E115" s="17"/>
      <c r="F115" s="282"/>
      <c r="G115" s="282"/>
      <c r="H115" s="15"/>
    </row>
    <row r="116" spans="1:8" s="16" customFormat="1" x14ac:dyDescent="0.2">
      <c r="A116" s="17"/>
      <c r="B116" s="17"/>
      <c r="C116" s="18"/>
      <c r="E116" s="17"/>
      <c r="F116" s="282"/>
      <c r="G116" s="282"/>
      <c r="H116" s="15"/>
    </row>
    <row r="117" spans="1:8" s="16" customFormat="1" x14ac:dyDescent="0.2">
      <c r="A117" s="17"/>
      <c r="B117" s="17"/>
      <c r="C117" s="18"/>
      <c r="E117" s="17"/>
      <c r="F117" s="282"/>
      <c r="G117" s="282"/>
      <c r="H117" s="15"/>
    </row>
    <row r="118" spans="1:8" s="16" customFormat="1" x14ac:dyDescent="0.2">
      <c r="A118" s="17"/>
      <c r="B118" s="17"/>
      <c r="C118" s="18"/>
      <c r="E118" s="17"/>
      <c r="F118" s="282"/>
      <c r="G118" s="282"/>
      <c r="H118" s="15"/>
    </row>
    <row r="119" spans="1:8" s="16" customFormat="1" x14ac:dyDescent="0.2">
      <c r="A119" s="17"/>
      <c r="B119" s="17"/>
      <c r="C119" s="18"/>
      <c r="E119" s="17"/>
      <c r="F119" s="282"/>
      <c r="G119" s="282"/>
      <c r="H119" s="15"/>
    </row>
    <row r="120" spans="1:8" s="16" customFormat="1" x14ac:dyDescent="0.2">
      <c r="A120" s="17"/>
      <c r="B120" s="17"/>
      <c r="C120" s="18"/>
      <c r="E120" s="17"/>
      <c r="F120" s="282"/>
      <c r="G120" s="282"/>
      <c r="H120" s="15"/>
    </row>
    <row r="121" spans="1:8" s="16" customFormat="1" x14ac:dyDescent="0.2">
      <c r="A121" s="17"/>
      <c r="B121" s="17"/>
      <c r="C121" s="18"/>
      <c r="E121" s="17"/>
      <c r="F121" s="282"/>
      <c r="G121" s="282"/>
      <c r="H121" s="15"/>
    </row>
    <row r="122" spans="1:8" s="16" customFormat="1" x14ac:dyDescent="0.2">
      <c r="A122" s="17"/>
      <c r="B122" s="17"/>
      <c r="C122" s="18"/>
      <c r="E122" s="17"/>
      <c r="F122" s="282"/>
      <c r="G122" s="282"/>
      <c r="H122" s="15"/>
    </row>
    <row r="123" spans="1:8" s="16" customFormat="1" x14ac:dyDescent="0.2">
      <c r="A123" s="17"/>
      <c r="B123" s="17"/>
      <c r="C123" s="18"/>
      <c r="E123" s="17"/>
      <c r="F123" s="282"/>
      <c r="G123" s="282"/>
      <c r="H123" s="15"/>
    </row>
    <row r="124" spans="1:8" s="16" customFormat="1" x14ac:dyDescent="0.2">
      <c r="A124" s="17"/>
      <c r="B124" s="17"/>
      <c r="C124" s="18"/>
      <c r="E124" s="17"/>
      <c r="F124" s="282"/>
      <c r="G124" s="282"/>
      <c r="H124" s="15"/>
    </row>
    <row r="125" spans="1:8" s="16" customFormat="1" x14ac:dyDescent="0.2">
      <c r="A125" s="17"/>
      <c r="B125" s="17"/>
      <c r="C125" s="18"/>
      <c r="E125" s="17"/>
      <c r="F125" s="282"/>
      <c r="G125" s="282"/>
      <c r="H125" s="15"/>
    </row>
    <row r="126" spans="1:8" s="16" customFormat="1" x14ac:dyDescent="0.2">
      <c r="A126" s="17"/>
      <c r="B126" s="17"/>
      <c r="C126" s="18"/>
      <c r="E126" s="17"/>
      <c r="F126" s="282"/>
      <c r="G126" s="282"/>
      <c r="H126" s="15"/>
    </row>
    <row r="127" spans="1:8" s="16" customFormat="1" x14ac:dyDescent="0.2">
      <c r="A127" s="17"/>
      <c r="B127" s="17"/>
      <c r="C127" s="18"/>
      <c r="E127" s="17"/>
      <c r="F127" s="282"/>
      <c r="G127" s="282"/>
      <c r="H127" s="15"/>
    </row>
    <row r="128" spans="1:8" s="16" customFormat="1" x14ac:dyDescent="0.2">
      <c r="A128" s="17"/>
      <c r="B128" s="17"/>
      <c r="C128" s="18"/>
      <c r="E128" s="17"/>
      <c r="F128" s="282"/>
      <c r="G128" s="282"/>
      <c r="H128" s="15"/>
    </row>
    <row r="129" spans="1:8" s="16" customFormat="1" x14ac:dyDescent="0.2">
      <c r="A129" s="17"/>
      <c r="B129" s="17"/>
      <c r="C129" s="18"/>
      <c r="E129" s="17"/>
      <c r="F129" s="282"/>
      <c r="G129" s="282"/>
      <c r="H129" s="15"/>
    </row>
    <row r="130" spans="1:8" s="16" customFormat="1" x14ac:dyDescent="0.2">
      <c r="A130" s="17"/>
      <c r="B130" s="17"/>
      <c r="C130" s="18"/>
      <c r="E130" s="17"/>
      <c r="F130" s="282"/>
      <c r="G130" s="282"/>
      <c r="H130" s="15"/>
    </row>
    <row r="131" spans="1:8" s="16" customFormat="1" x14ac:dyDescent="0.2">
      <c r="A131" s="17"/>
      <c r="B131" s="17"/>
      <c r="C131" s="18"/>
      <c r="E131" s="17"/>
      <c r="F131" s="282"/>
      <c r="G131" s="282"/>
      <c r="H131" s="15"/>
    </row>
    <row r="132" spans="1:8" s="16" customFormat="1" x14ac:dyDescent="0.2">
      <c r="A132" s="17"/>
      <c r="B132" s="17"/>
      <c r="C132" s="18"/>
      <c r="E132" s="17"/>
      <c r="F132" s="282"/>
      <c r="G132" s="282"/>
      <c r="H132" s="15"/>
    </row>
    <row r="133" spans="1:8" s="16" customFormat="1" x14ac:dyDescent="0.2">
      <c r="A133" s="17"/>
      <c r="B133" s="17"/>
      <c r="C133" s="18"/>
      <c r="E133" s="17"/>
      <c r="F133" s="282"/>
      <c r="G133" s="282"/>
      <c r="H133" s="15"/>
    </row>
    <row r="134" spans="1:8" s="16" customFormat="1" x14ac:dyDescent="0.2">
      <c r="A134" s="17"/>
      <c r="B134" s="17"/>
      <c r="C134" s="18"/>
      <c r="E134" s="17"/>
      <c r="F134" s="282"/>
      <c r="G134" s="282"/>
      <c r="H134" s="15"/>
    </row>
    <row r="135" spans="1:8" s="16" customFormat="1" x14ac:dyDescent="0.2">
      <c r="A135" s="17"/>
      <c r="B135" s="17"/>
      <c r="C135" s="18"/>
      <c r="E135" s="17"/>
      <c r="F135" s="282"/>
      <c r="G135" s="282"/>
      <c r="H135" s="15"/>
    </row>
    <row r="136" spans="1:8" s="16" customFormat="1" x14ac:dyDescent="0.2">
      <c r="A136" s="17"/>
      <c r="B136" s="17"/>
      <c r="C136" s="18"/>
      <c r="E136" s="17"/>
      <c r="F136" s="282"/>
      <c r="G136" s="282"/>
      <c r="H136" s="15"/>
    </row>
    <row r="137" spans="1:8" s="16" customFormat="1" x14ac:dyDescent="0.2">
      <c r="A137" s="17"/>
      <c r="B137" s="17"/>
      <c r="C137" s="18"/>
      <c r="E137" s="17"/>
      <c r="F137" s="282"/>
      <c r="G137" s="282"/>
      <c r="H137" s="15"/>
    </row>
    <row r="138" spans="1:8" s="16" customFormat="1" x14ac:dyDescent="0.2">
      <c r="A138" s="17"/>
      <c r="B138" s="17"/>
      <c r="C138" s="18"/>
      <c r="E138" s="17"/>
      <c r="F138" s="282"/>
      <c r="G138" s="282"/>
      <c r="H138" s="15"/>
    </row>
    <row r="139" spans="1:8" s="16" customFormat="1" x14ac:dyDescent="0.2">
      <c r="A139" s="17"/>
      <c r="B139" s="17"/>
      <c r="C139" s="18"/>
      <c r="E139" s="17"/>
      <c r="F139" s="282"/>
      <c r="G139" s="282"/>
      <c r="H139" s="15"/>
    </row>
    <row r="140" spans="1:8" s="16" customFormat="1" x14ac:dyDescent="0.2">
      <c r="A140" s="17"/>
      <c r="B140" s="17"/>
      <c r="C140" s="18"/>
      <c r="E140" s="17"/>
      <c r="F140" s="282"/>
      <c r="G140" s="282"/>
      <c r="H140" s="15"/>
    </row>
    <row r="141" spans="1:8" s="16" customFormat="1" x14ac:dyDescent="0.2">
      <c r="A141" s="17"/>
      <c r="B141" s="17"/>
      <c r="C141" s="18"/>
      <c r="E141" s="17"/>
      <c r="F141" s="282"/>
      <c r="G141" s="282"/>
      <c r="H141" s="15"/>
    </row>
    <row r="142" spans="1:8" s="16" customFormat="1" x14ac:dyDescent="0.2">
      <c r="A142" s="17"/>
      <c r="B142" s="17"/>
      <c r="C142" s="18"/>
      <c r="E142" s="17"/>
      <c r="F142" s="282"/>
      <c r="G142" s="282"/>
      <c r="H142" s="15"/>
    </row>
    <row r="143" spans="1:8" s="16" customFormat="1" x14ac:dyDescent="0.2">
      <c r="A143" s="17"/>
      <c r="B143" s="17"/>
      <c r="C143" s="18"/>
      <c r="E143" s="17"/>
      <c r="F143" s="282"/>
      <c r="G143" s="282"/>
      <c r="H143" s="15"/>
    </row>
    <row r="144" spans="1:8" s="16" customFormat="1" x14ac:dyDescent="0.2">
      <c r="A144" s="17"/>
      <c r="B144" s="17"/>
      <c r="C144" s="18"/>
      <c r="E144" s="17"/>
      <c r="F144" s="282"/>
      <c r="G144" s="282"/>
      <c r="H144" s="15"/>
    </row>
    <row r="145" spans="1:8" s="16" customFormat="1" x14ac:dyDescent="0.2">
      <c r="A145" s="17"/>
      <c r="B145" s="17"/>
      <c r="C145" s="18"/>
      <c r="E145" s="17"/>
      <c r="F145" s="282"/>
      <c r="G145" s="282"/>
      <c r="H145" s="15"/>
    </row>
    <row r="146" spans="1:8" s="16" customFormat="1" x14ac:dyDescent="0.2">
      <c r="A146" s="17"/>
      <c r="B146" s="17"/>
      <c r="C146" s="18"/>
      <c r="E146" s="17"/>
      <c r="F146" s="282"/>
      <c r="G146" s="282"/>
      <c r="H146" s="15"/>
    </row>
    <row r="147" spans="1:8" s="16" customFormat="1" x14ac:dyDescent="0.2">
      <c r="A147" s="17"/>
      <c r="B147" s="17"/>
      <c r="C147" s="18"/>
      <c r="E147" s="17"/>
      <c r="F147" s="282"/>
      <c r="G147" s="282"/>
      <c r="H147" s="15"/>
    </row>
    <row r="148" spans="1:8" s="16" customFormat="1" x14ac:dyDescent="0.2">
      <c r="A148" s="17"/>
      <c r="B148" s="17"/>
      <c r="C148" s="18"/>
      <c r="E148" s="17"/>
      <c r="F148" s="282"/>
      <c r="G148" s="282"/>
      <c r="H148" s="15"/>
    </row>
    <row r="149" spans="1:8" s="16" customFormat="1" x14ac:dyDescent="0.2">
      <c r="A149" s="17"/>
      <c r="B149" s="17"/>
      <c r="C149" s="18"/>
      <c r="E149" s="17"/>
      <c r="F149" s="282"/>
      <c r="G149" s="282"/>
      <c r="H149" s="15"/>
    </row>
    <row r="150" spans="1:8" s="16" customFormat="1" x14ac:dyDescent="0.2">
      <c r="A150" s="17"/>
      <c r="B150" s="17"/>
      <c r="C150" s="18"/>
      <c r="E150" s="17"/>
      <c r="F150" s="282"/>
      <c r="G150" s="282"/>
      <c r="H150" s="15"/>
    </row>
    <row r="151" spans="1:8" s="16" customFormat="1" x14ac:dyDescent="0.2">
      <c r="A151" s="17"/>
      <c r="B151" s="17"/>
      <c r="C151" s="18"/>
      <c r="E151" s="17"/>
      <c r="F151" s="282"/>
      <c r="G151" s="282"/>
      <c r="H151" s="15"/>
    </row>
    <row r="152" spans="1:8" s="16" customFormat="1" x14ac:dyDescent="0.2">
      <c r="A152" s="17"/>
      <c r="B152" s="17"/>
      <c r="C152" s="18"/>
      <c r="E152" s="17"/>
      <c r="F152" s="282"/>
      <c r="G152" s="282"/>
      <c r="H152" s="15"/>
    </row>
    <row r="153" spans="1:8" s="16" customFormat="1" x14ac:dyDescent="0.2">
      <c r="A153" s="17"/>
      <c r="B153" s="17"/>
      <c r="C153" s="18"/>
      <c r="E153" s="17"/>
      <c r="F153" s="282"/>
      <c r="G153" s="282"/>
      <c r="H153" s="15"/>
    </row>
    <row r="154" spans="1:8" s="16" customFormat="1" x14ac:dyDescent="0.2">
      <c r="A154" s="17"/>
      <c r="B154" s="17"/>
      <c r="C154" s="18"/>
      <c r="E154" s="17"/>
      <c r="F154" s="282"/>
      <c r="G154" s="282"/>
      <c r="H154" s="15"/>
    </row>
  </sheetData>
  <mergeCells count="17">
    <mergeCell ref="C1:G1"/>
    <mergeCell ref="C2:G2"/>
    <mergeCell ref="C3:G3"/>
    <mergeCell ref="E6:G6"/>
    <mergeCell ref="D7:G7"/>
    <mergeCell ref="E13:E14"/>
    <mergeCell ref="C4:G4"/>
    <mergeCell ref="F13:F14"/>
    <mergeCell ref="G13:G14"/>
    <mergeCell ref="A74:E74"/>
    <mergeCell ref="E8:G8"/>
    <mergeCell ref="E9:G9"/>
    <mergeCell ref="A11:G11"/>
    <mergeCell ref="A13:A14"/>
    <mergeCell ref="B13:B14"/>
    <mergeCell ref="C13:C14"/>
    <mergeCell ref="D13:D14"/>
  </mergeCells>
  <conditionalFormatting sqref="F76:G65544 F12:G13 F10:G10 A16:A27 A31:A73">
    <cfRule type="cellIs" dxfId="1" priority="2" stopIfTrue="1" operator="equal">
      <formula>0</formula>
    </cfRule>
  </conditionalFormatting>
  <conditionalFormatting sqref="A28:A30">
    <cfRule type="cellIs" dxfId="0" priority="1" stopIfTrue="1" operator="equal">
      <formula>0</formula>
    </cfRule>
  </conditionalFormatting>
  <pageMargins left="1.1417322834645669" right="0.35433070866141736" top="0.39370078740157483" bottom="0.39370078740157483" header="0" footer="0"/>
  <pageSetup paperSize="9" scale="94" orientation="portrait" r:id="rId1"/>
  <headerFooter alignWithMargins="0"/>
  <rowBreaks count="1" manualBreakCount="1">
    <brk id="59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4"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25"/>
  <sheetViews>
    <sheetView workbookViewId="0">
      <selection activeCell="G11" sqref="G11"/>
    </sheetView>
  </sheetViews>
  <sheetFormatPr defaultRowHeight="15.75" x14ac:dyDescent="0.25"/>
  <cols>
    <col min="1" max="1" width="6.140625" style="87" customWidth="1"/>
    <col min="2" max="2" width="22.140625" style="86" customWidth="1"/>
    <col min="3" max="3" width="43" style="85" customWidth="1"/>
    <col min="4" max="4" width="13.140625" style="85" customWidth="1"/>
    <col min="5" max="16384" width="9.140625" style="85"/>
  </cols>
  <sheetData>
    <row r="1" spans="1:4" x14ac:dyDescent="0.25">
      <c r="C1" s="455" t="s">
        <v>236</v>
      </c>
      <c r="D1" s="455"/>
    </row>
    <row r="2" spans="1:4" x14ac:dyDescent="0.25">
      <c r="C2" s="456" t="s">
        <v>192</v>
      </c>
      <c r="D2" s="456"/>
    </row>
    <row r="3" spans="1:4" x14ac:dyDescent="0.25">
      <c r="C3" s="456" t="s">
        <v>98</v>
      </c>
      <c r="D3" s="456"/>
    </row>
    <row r="4" spans="1:4" x14ac:dyDescent="0.25">
      <c r="C4" s="457" t="s">
        <v>440</v>
      </c>
      <c r="D4" s="457"/>
    </row>
    <row r="5" spans="1:4" x14ac:dyDescent="0.25">
      <c r="C5" s="458"/>
      <c r="D5" s="458"/>
    </row>
    <row r="6" spans="1:4" s="155" customFormat="1" ht="12.75" customHeight="1" x14ac:dyDescent="0.2">
      <c r="A6" s="153"/>
      <c r="B6" s="154"/>
      <c r="C6" s="455" t="s">
        <v>236</v>
      </c>
      <c r="D6" s="455"/>
    </row>
    <row r="7" spans="1:4" s="155" customFormat="1" ht="12.75" customHeight="1" x14ac:dyDescent="0.2">
      <c r="A7" s="153"/>
      <c r="B7" s="154"/>
      <c r="C7" s="456" t="s">
        <v>193</v>
      </c>
      <c r="D7" s="456"/>
    </row>
    <row r="8" spans="1:4" s="155" customFormat="1" ht="12.75" customHeight="1" x14ac:dyDescent="0.2">
      <c r="A8" s="153"/>
      <c r="B8" s="154"/>
      <c r="C8" s="456" t="s">
        <v>98</v>
      </c>
      <c r="D8" s="456"/>
    </row>
    <row r="9" spans="1:4" s="155" customFormat="1" ht="12.75" customHeight="1" x14ac:dyDescent="0.2">
      <c r="A9" s="153"/>
      <c r="B9" s="156"/>
      <c r="C9" s="457" t="s">
        <v>318</v>
      </c>
      <c r="D9" s="457"/>
    </row>
    <row r="11" spans="1:4" ht="35.25" customHeight="1" x14ac:dyDescent="0.3">
      <c r="A11" s="459" t="s">
        <v>320</v>
      </c>
      <c r="B11" s="459"/>
      <c r="C11" s="459"/>
    </row>
    <row r="12" spans="1:4" s="155" customFormat="1" ht="12.75" x14ac:dyDescent="0.2">
      <c r="A12" s="158"/>
      <c r="B12" s="158"/>
      <c r="C12" s="158"/>
    </row>
    <row r="13" spans="1:4" s="161" customFormat="1" ht="16.5" thickBot="1" x14ac:dyDescent="0.3">
      <c r="A13" s="159"/>
      <c r="B13" s="160"/>
      <c r="C13" s="160"/>
      <c r="D13" s="283"/>
    </row>
    <row r="14" spans="1:4" s="165" customFormat="1" ht="78.75" customHeight="1" x14ac:dyDescent="0.2">
      <c r="A14" s="162" t="s">
        <v>6</v>
      </c>
      <c r="B14" s="163" t="s">
        <v>238</v>
      </c>
      <c r="C14" s="164" t="s">
        <v>239</v>
      </c>
      <c r="D14" s="284" t="s">
        <v>240</v>
      </c>
    </row>
    <row r="15" spans="1:4" s="169" customFormat="1" ht="13.5" customHeight="1" x14ac:dyDescent="0.2">
      <c r="A15" s="166"/>
      <c r="B15" s="167" t="s">
        <v>7</v>
      </c>
      <c r="C15" s="168" t="s">
        <v>8</v>
      </c>
      <c r="D15" s="286">
        <v>3</v>
      </c>
    </row>
    <row r="16" spans="1:4" s="173" customFormat="1" ht="31.5" x14ac:dyDescent="0.25">
      <c r="A16" s="170">
        <v>1</v>
      </c>
      <c r="B16" s="171" t="s">
        <v>241</v>
      </c>
      <c r="C16" s="172" t="s">
        <v>242</v>
      </c>
      <c r="D16" s="285">
        <v>18.5</v>
      </c>
    </row>
    <row r="17" spans="1:4" s="173" customFormat="1" x14ac:dyDescent="0.25">
      <c r="A17" s="174">
        <f t="shared" ref="A17:A24" si="0">A16+1</f>
        <v>2</v>
      </c>
      <c r="B17" s="175" t="s">
        <v>243</v>
      </c>
      <c r="C17" s="176" t="s">
        <v>244</v>
      </c>
      <c r="D17" s="236">
        <v>-6982.2</v>
      </c>
    </row>
    <row r="18" spans="1:4" s="173" customFormat="1" ht="31.5" x14ac:dyDescent="0.25">
      <c r="A18" s="174">
        <f t="shared" si="0"/>
        <v>3</v>
      </c>
      <c r="B18" s="175" t="s">
        <v>245</v>
      </c>
      <c r="C18" s="176" t="s">
        <v>246</v>
      </c>
      <c r="D18" s="236">
        <v>-6982.2</v>
      </c>
    </row>
    <row r="19" spans="1:4" s="173" customFormat="1" ht="31.5" x14ac:dyDescent="0.25">
      <c r="A19" s="174">
        <f t="shared" si="0"/>
        <v>4</v>
      </c>
      <c r="B19" s="175" t="s">
        <v>247</v>
      </c>
      <c r="C19" s="176" t="s">
        <v>248</v>
      </c>
      <c r="D19" s="236">
        <v>-6982.2</v>
      </c>
    </row>
    <row r="20" spans="1:4" s="173" customFormat="1" ht="31.5" x14ac:dyDescent="0.25">
      <c r="A20" s="174">
        <f t="shared" si="0"/>
        <v>5</v>
      </c>
      <c r="B20" s="175" t="s">
        <v>249</v>
      </c>
      <c r="C20" s="176" t="s">
        <v>250</v>
      </c>
      <c r="D20" s="237">
        <v>-6982.2</v>
      </c>
    </row>
    <row r="21" spans="1:4" s="173" customFormat="1" x14ac:dyDescent="0.25">
      <c r="A21" s="174">
        <f t="shared" si="0"/>
        <v>6</v>
      </c>
      <c r="B21" s="175" t="s">
        <v>251</v>
      </c>
      <c r="C21" s="176" t="s">
        <v>252</v>
      </c>
      <c r="D21" s="236">
        <v>7000.7</v>
      </c>
    </row>
    <row r="22" spans="1:4" s="173" customFormat="1" ht="31.5" x14ac:dyDescent="0.25">
      <c r="A22" s="174">
        <f t="shared" si="0"/>
        <v>7</v>
      </c>
      <c r="B22" s="175" t="s">
        <v>253</v>
      </c>
      <c r="C22" s="176" t="s">
        <v>254</v>
      </c>
      <c r="D22" s="236">
        <v>7000.7</v>
      </c>
    </row>
    <row r="23" spans="1:4" s="173" customFormat="1" ht="31.5" x14ac:dyDescent="0.25">
      <c r="A23" s="174">
        <f t="shared" si="0"/>
        <v>8</v>
      </c>
      <c r="B23" s="175" t="s">
        <v>255</v>
      </c>
      <c r="C23" s="176" t="s">
        <v>256</v>
      </c>
      <c r="D23" s="236">
        <v>7000.7</v>
      </c>
    </row>
    <row r="24" spans="1:4" s="173" customFormat="1" ht="31.5" x14ac:dyDescent="0.25">
      <c r="A24" s="174">
        <f t="shared" si="0"/>
        <v>9</v>
      </c>
      <c r="B24" s="175" t="s">
        <v>257</v>
      </c>
      <c r="C24" s="176" t="s">
        <v>258</v>
      </c>
      <c r="D24" s="237">
        <v>7000.7</v>
      </c>
    </row>
    <row r="25" spans="1:4" s="173" customFormat="1" ht="19.5" thickBot="1" x14ac:dyDescent="0.35">
      <c r="A25" s="452" t="s">
        <v>259</v>
      </c>
      <c r="B25" s="453"/>
      <c r="C25" s="454"/>
      <c r="D25" s="238">
        <v>18.5</v>
      </c>
    </row>
  </sheetData>
  <mergeCells count="11">
    <mergeCell ref="A25:C25"/>
    <mergeCell ref="C1:D1"/>
    <mergeCell ref="C2:D2"/>
    <mergeCell ref="C3:D3"/>
    <mergeCell ref="C4:D4"/>
    <mergeCell ref="C5:D5"/>
    <mergeCell ref="C6:D6"/>
    <mergeCell ref="C7:D7"/>
    <mergeCell ref="C8:D8"/>
    <mergeCell ref="C9:D9"/>
    <mergeCell ref="A11:C11"/>
  </mergeCells>
  <pageMargins left="0.70866141732283472" right="0.4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25"/>
  <sheetViews>
    <sheetView view="pageBreakPreview" zoomScaleNormal="100" zoomScaleSheetLayoutView="100" workbookViewId="0">
      <selection activeCell="K11" sqref="K11"/>
    </sheetView>
  </sheetViews>
  <sheetFormatPr defaultRowHeight="15.75" x14ac:dyDescent="0.25"/>
  <cols>
    <col min="1" max="1" width="4.5703125" style="87" customWidth="1"/>
    <col min="2" max="2" width="22.140625" style="86" customWidth="1"/>
    <col min="3" max="3" width="42" style="85" customWidth="1"/>
    <col min="4" max="4" width="12" style="157" customWidth="1"/>
    <col min="5" max="5" width="10.85546875" style="157" customWidth="1"/>
    <col min="6" max="6" width="9.140625" style="85"/>
    <col min="7" max="7" width="14.5703125" style="85" customWidth="1"/>
    <col min="8" max="256" width="9.140625" style="85"/>
    <col min="257" max="257" width="4.5703125" style="85" customWidth="1"/>
    <col min="258" max="258" width="22.140625" style="85" customWidth="1"/>
    <col min="259" max="259" width="42" style="85" customWidth="1"/>
    <col min="260" max="260" width="12" style="85" customWidth="1"/>
    <col min="261" max="261" width="10.85546875" style="85" customWidth="1"/>
    <col min="262" max="262" width="9.140625" style="85"/>
    <col min="263" max="263" width="14.5703125" style="85" customWidth="1"/>
    <col min="264" max="512" width="9.140625" style="85"/>
    <col min="513" max="513" width="4.5703125" style="85" customWidth="1"/>
    <col min="514" max="514" width="22.140625" style="85" customWidth="1"/>
    <col min="515" max="515" width="42" style="85" customWidth="1"/>
    <col min="516" max="516" width="12" style="85" customWidth="1"/>
    <col min="517" max="517" width="10.85546875" style="85" customWidth="1"/>
    <col min="518" max="518" width="9.140625" style="85"/>
    <col min="519" max="519" width="14.5703125" style="85" customWidth="1"/>
    <col min="520" max="768" width="9.140625" style="85"/>
    <col min="769" max="769" width="4.5703125" style="85" customWidth="1"/>
    <col min="770" max="770" width="22.140625" style="85" customWidth="1"/>
    <col min="771" max="771" width="42" style="85" customWidth="1"/>
    <col min="772" max="772" width="12" style="85" customWidth="1"/>
    <col min="773" max="773" width="10.85546875" style="85" customWidth="1"/>
    <col min="774" max="774" width="9.140625" style="85"/>
    <col min="775" max="775" width="14.5703125" style="85" customWidth="1"/>
    <col min="776" max="1024" width="9.140625" style="85"/>
    <col min="1025" max="1025" width="4.5703125" style="85" customWidth="1"/>
    <col min="1026" max="1026" width="22.140625" style="85" customWidth="1"/>
    <col min="1027" max="1027" width="42" style="85" customWidth="1"/>
    <col min="1028" max="1028" width="12" style="85" customWidth="1"/>
    <col min="1029" max="1029" width="10.85546875" style="85" customWidth="1"/>
    <col min="1030" max="1030" width="9.140625" style="85"/>
    <col min="1031" max="1031" width="14.5703125" style="85" customWidth="1"/>
    <col min="1032" max="1280" width="9.140625" style="85"/>
    <col min="1281" max="1281" width="4.5703125" style="85" customWidth="1"/>
    <col min="1282" max="1282" width="22.140625" style="85" customWidth="1"/>
    <col min="1283" max="1283" width="42" style="85" customWidth="1"/>
    <col min="1284" max="1284" width="12" style="85" customWidth="1"/>
    <col min="1285" max="1285" width="10.85546875" style="85" customWidth="1"/>
    <col min="1286" max="1286" width="9.140625" style="85"/>
    <col min="1287" max="1287" width="14.5703125" style="85" customWidth="1"/>
    <col min="1288" max="1536" width="9.140625" style="85"/>
    <col min="1537" max="1537" width="4.5703125" style="85" customWidth="1"/>
    <col min="1538" max="1538" width="22.140625" style="85" customWidth="1"/>
    <col min="1539" max="1539" width="42" style="85" customWidth="1"/>
    <col min="1540" max="1540" width="12" style="85" customWidth="1"/>
    <col min="1541" max="1541" width="10.85546875" style="85" customWidth="1"/>
    <col min="1542" max="1542" width="9.140625" style="85"/>
    <col min="1543" max="1543" width="14.5703125" style="85" customWidth="1"/>
    <col min="1544" max="1792" width="9.140625" style="85"/>
    <col min="1793" max="1793" width="4.5703125" style="85" customWidth="1"/>
    <col min="1794" max="1794" width="22.140625" style="85" customWidth="1"/>
    <col min="1795" max="1795" width="42" style="85" customWidth="1"/>
    <col min="1796" max="1796" width="12" style="85" customWidth="1"/>
    <col min="1797" max="1797" width="10.85546875" style="85" customWidth="1"/>
    <col min="1798" max="1798" width="9.140625" style="85"/>
    <col min="1799" max="1799" width="14.5703125" style="85" customWidth="1"/>
    <col min="1800" max="2048" width="9.140625" style="85"/>
    <col min="2049" max="2049" width="4.5703125" style="85" customWidth="1"/>
    <col min="2050" max="2050" width="22.140625" style="85" customWidth="1"/>
    <col min="2051" max="2051" width="42" style="85" customWidth="1"/>
    <col min="2052" max="2052" width="12" style="85" customWidth="1"/>
    <col min="2053" max="2053" width="10.85546875" style="85" customWidth="1"/>
    <col min="2054" max="2054" width="9.140625" style="85"/>
    <col min="2055" max="2055" width="14.5703125" style="85" customWidth="1"/>
    <col min="2056" max="2304" width="9.140625" style="85"/>
    <col min="2305" max="2305" width="4.5703125" style="85" customWidth="1"/>
    <col min="2306" max="2306" width="22.140625" style="85" customWidth="1"/>
    <col min="2307" max="2307" width="42" style="85" customWidth="1"/>
    <col min="2308" max="2308" width="12" style="85" customWidth="1"/>
    <col min="2309" max="2309" width="10.85546875" style="85" customWidth="1"/>
    <col min="2310" max="2310" width="9.140625" style="85"/>
    <col min="2311" max="2311" width="14.5703125" style="85" customWidth="1"/>
    <col min="2312" max="2560" width="9.140625" style="85"/>
    <col min="2561" max="2561" width="4.5703125" style="85" customWidth="1"/>
    <col min="2562" max="2562" width="22.140625" style="85" customWidth="1"/>
    <col min="2563" max="2563" width="42" style="85" customWidth="1"/>
    <col min="2564" max="2564" width="12" style="85" customWidth="1"/>
    <col min="2565" max="2565" width="10.85546875" style="85" customWidth="1"/>
    <col min="2566" max="2566" width="9.140625" style="85"/>
    <col min="2567" max="2567" width="14.5703125" style="85" customWidth="1"/>
    <col min="2568" max="2816" width="9.140625" style="85"/>
    <col min="2817" max="2817" width="4.5703125" style="85" customWidth="1"/>
    <col min="2818" max="2818" width="22.140625" style="85" customWidth="1"/>
    <col min="2819" max="2819" width="42" style="85" customWidth="1"/>
    <col min="2820" max="2820" width="12" style="85" customWidth="1"/>
    <col min="2821" max="2821" width="10.85546875" style="85" customWidth="1"/>
    <col min="2822" max="2822" width="9.140625" style="85"/>
    <col min="2823" max="2823" width="14.5703125" style="85" customWidth="1"/>
    <col min="2824" max="3072" width="9.140625" style="85"/>
    <col min="3073" max="3073" width="4.5703125" style="85" customWidth="1"/>
    <col min="3074" max="3074" width="22.140625" style="85" customWidth="1"/>
    <col min="3075" max="3075" width="42" style="85" customWidth="1"/>
    <col min="3076" max="3076" width="12" style="85" customWidth="1"/>
    <col min="3077" max="3077" width="10.85546875" style="85" customWidth="1"/>
    <col min="3078" max="3078" width="9.140625" style="85"/>
    <col min="3079" max="3079" width="14.5703125" style="85" customWidth="1"/>
    <col min="3080" max="3328" width="9.140625" style="85"/>
    <col min="3329" max="3329" width="4.5703125" style="85" customWidth="1"/>
    <col min="3330" max="3330" width="22.140625" style="85" customWidth="1"/>
    <col min="3331" max="3331" width="42" style="85" customWidth="1"/>
    <col min="3332" max="3332" width="12" style="85" customWidth="1"/>
    <col min="3333" max="3333" width="10.85546875" style="85" customWidth="1"/>
    <col min="3334" max="3334" width="9.140625" style="85"/>
    <col min="3335" max="3335" width="14.5703125" style="85" customWidth="1"/>
    <col min="3336" max="3584" width="9.140625" style="85"/>
    <col min="3585" max="3585" width="4.5703125" style="85" customWidth="1"/>
    <col min="3586" max="3586" width="22.140625" style="85" customWidth="1"/>
    <col min="3587" max="3587" width="42" style="85" customWidth="1"/>
    <col min="3588" max="3588" width="12" style="85" customWidth="1"/>
    <col min="3589" max="3589" width="10.85546875" style="85" customWidth="1"/>
    <col min="3590" max="3590" width="9.140625" style="85"/>
    <col min="3591" max="3591" width="14.5703125" style="85" customWidth="1"/>
    <col min="3592" max="3840" width="9.140625" style="85"/>
    <col min="3841" max="3841" width="4.5703125" style="85" customWidth="1"/>
    <col min="3842" max="3842" width="22.140625" style="85" customWidth="1"/>
    <col min="3843" max="3843" width="42" style="85" customWidth="1"/>
    <col min="3844" max="3844" width="12" style="85" customWidth="1"/>
    <col min="3845" max="3845" width="10.85546875" style="85" customWidth="1"/>
    <col min="3846" max="3846" width="9.140625" style="85"/>
    <col min="3847" max="3847" width="14.5703125" style="85" customWidth="1"/>
    <col min="3848" max="4096" width="9.140625" style="85"/>
    <col min="4097" max="4097" width="4.5703125" style="85" customWidth="1"/>
    <col min="4098" max="4098" width="22.140625" style="85" customWidth="1"/>
    <col min="4099" max="4099" width="42" style="85" customWidth="1"/>
    <col min="4100" max="4100" width="12" style="85" customWidth="1"/>
    <col min="4101" max="4101" width="10.85546875" style="85" customWidth="1"/>
    <col min="4102" max="4102" width="9.140625" style="85"/>
    <col min="4103" max="4103" width="14.5703125" style="85" customWidth="1"/>
    <col min="4104" max="4352" width="9.140625" style="85"/>
    <col min="4353" max="4353" width="4.5703125" style="85" customWidth="1"/>
    <col min="4354" max="4354" width="22.140625" style="85" customWidth="1"/>
    <col min="4355" max="4355" width="42" style="85" customWidth="1"/>
    <col min="4356" max="4356" width="12" style="85" customWidth="1"/>
    <col min="4357" max="4357" width="10.85546875" style="85" customWidth="1"/>
    <col min="4358" max="4358" width="9.140625" style="85"/>
    <col min="4359" max="4359" width="14.5703125" style="85" customWidth="1"/>
    <col min="4360" max="4608" width="9.140625" style="85"/>
    <col min="4609" max="4609" width="4.5703125" style="85" customWidth="1"/>
    <col min="4610" max="4610" width="22.140625" style="85" customWidth="1"/>
    <col min="4611" max="4611" width="42" style="85" customWidth="1"/>
    <col min="4612" max="4612" width="12" style="85" customWidth="1"/>
    <col min="4613" max="4613" width="10.85546875" style="85" customWidth="1"/>
    <col min="4614" max="4614" width="9.140625" style="85"/>
    <col min="4615" max="4615" width="14.5703125" style="85" customWidth="1"/>
    <col min="4616" max="4864" width="9.140625" style="85"/>
    <col min="4865" max="4865" width="4.5703125" style="85" customWidth="1"/>
    <col min="4866" max="4866" width="22.140625" style="85" customWidth="1"/>
    <col min="4867" max="4867" width="42" style="85" customWidth="1"/>
    <col min="4868" max="4868" width="12" style="85" customWidth="1"/>
    <col min="4869" max="4869" width="10.85546875" style="85" customWidth="1"/>
    <col min="4870" max="4870" width="9.140625" style="85"/>
    <col min="4871" max="4871" width="14.5703125" style="85" customWidth="1"/>
    <col min="4872" max="5120" width="9.140625" style="85"/>
    <col min="5121" max="5121" width="4.5703125" style="85" customWidth="1"/>
    <col min="5122" max="5122" width="22.140625" style="85" customWidth="1"/>
    <col min="5123" max="5123" width="42" style="85" customWidth="1"/>
    <col min="5124" max="5124" width="12" style="85" customWidth="1"/>
    <col min="5125" max="5125" width="10.85546875" style="85" customWidth="1"/>
    <col min="5126" max="5126" width="9.140625" style="85"/>
    <col min="5127" max="5127" width="14.5703125" style="85" customWidth="1"/>
    <col min="5128" max="5376" width="9.140625" style="85"/>
    <col min="5377" max="5377" width="4.5703125" style="85" customWidth="1"/>
    <col min="5378" max="5378" width="22.140625" style="85" customWidth="1"/>
    <col min="5379" max="5379" width="42" style="85" customWidth="1"/>
    <col min="5380" max="5380" width="12" style="85" customWidth="1"/>
    <col min="5381" max="5381" width="10.85546875" style="85" customWidth="1"/>
    <col min="5382" max="5382" width="9.140625" style="85"/>
    <col min="5383" max="5383" width="14.5703125" style="85" customWidth="1"/>
    <col min="5384" max="5632" width="9.140625" style="85"/>
    <col min="5633" max="5633" width="4.5703125" style="85" customWidth="1"/>
    <col min="5634" max="5634" width="22.140625" style="85" customWidth="1"/>
    <col min="5635" max="5635" width="42" style="85" customWidth="1"/>
    <col min="5636" max="5636" width="12" style="85" customWidth="1"/>
    <col min="5637" max="5637" width="10.85546875" style="85" customWidth="1"/>
    <col min="5638" max="5638" width="9.140625" style="85"/>
    <col min="5639" max="5639" width="14.5703125" style="85" customWidth="1"/>
    <col min="5640" max="5888" width="9.140625" style="85"/>
    <col min="5889" max="5889" width="4.5703125" style="85" customWidth="1"/>
    <col min="5890" max="5890" width="22.140625" style="85" customWidth="1"/>
    <col min="5891" max="5891" width="42" style="85" customWidth="1"/>
    <col min="5892" max="5892" width="12" style="85" customWidth="1"/>
    <col min="5893" max="5893" width="10.85546875" style="85" customWidth="1"/>
    <col min="5894" max="5894" width="9.140625" style="85"/>
    <col min="5895" max="5895" width="14.5703125" style="85" customWidth="1"/>
    <col min="5896" max="6144" width="9.140625" style="85"/>
    <col min="6145" max="6145" width="4.5703125" style="85" customWidth="1"/>
    <col min="6146" max="6146" width="22.140625" style="85" customWidth="1"/>
    <col min="6147" max="6147" width="42" style="85" customWidth="1"/>
    <col min="6148" max="6148" width="12" style="85" customWidth="1"/>
    <col min="6149" max="6149" width="10.85546875" style="85" customWidth="1"/>
    <col min="6150" max="6150" width="9.140625" style="85"/>
    <col min="6151" max="6151" width="14.5703125" style="85" customWidth="1"/>
    <col min="6152" max="6400" width="9.140625" style="85"/>
    <col min="6401" max="6401" width="4.5703125" style="85" customWidth="1"/>
    <col min="6402" max="6402" width="22.140625" style="85" customWidth="1"/>
    <col min="6403" max="6403" width="42" style="85" customWidth="1"/>
    <col min="6404" max="6404" width="12" style="85" customWidth="1"/>
    <col min="6405" max="6405" width="10.85546875" style="85" customWidth="1"/>
    <col min="6406" max="6406" width="9.140625" style="85"/>
    <col min="6407" max="6407" width="14.5703125" style="85" customWidth="1"/>
    <col min="6408" max="6656" width="9.140625" style="85"/>
    <col min="6657" max="6657" width="4.5703125" style="85" customWidth="1"/>
    <col min="6658" max="6658" width="22.140625" style="85" customWidth="1"/>
    <col min="6659" max="6659" width="42" style="85" customWidth="1"/>
    <col min="6660" max="6660" width="12" style="85" customWidth="1"/>
    <col min="6661" max="6661" width="10.85546875" style="85" customWidth="1"/>
    <col min="6662" max="6662" width="9.140625" style="85"/>
    <col min="6663" max="6663" width="14.5703125" style="85" customWidth="1"/>
    <col min="6664" max="6912" width="9.140625" style="85"/>
    <col min="6913" max="6913" width="4.5703125" style="85" customWidth="1"/>
    <col min="6914" max="6914" width="22.140625" style="85" customWidth="1"/>
    <col min="6915" max="6915" width="42" style="85" customWidth="1"/>
    <col min="6916" max="6916" width="12" style="85" customWidth="1"/>
    <col min="6917" max="6917" width="10.85546875" style="85" customWidth="1"/>
    <col min="6918" max="6918" width="9.140625" style="85"/>
    <col min="6919" max="6919" width="14.5703125" style="85" customWidth="1"/>
    <col min="6920" max="7168" width="9.140625" style="85"/>
    <col min="7169" max="7169" width="4.5703125" style="85" customWidth="1"/>
    <col min="7170" max="7170" width="22.140625" style="85" customWidth="1"/>
    <col min="7171" max="7171" width="42" style="85" customWidth="1"/>
    <col min="7172" max="7172" width="12" style="85" customWidth="1"/>
    <col min="7173" max="7173" width="10.85546875" style="85" customWidth="1"/>
    <col min="7174" max="7174" width="9.140625" style="85"/>
    <col min="7175" max="7175" width="14.5703125" style="85" customWidth="1"/>
    <col min="7176" max="7424" width="9.140625" style="85"/>
    <col min="7425" max="7425" width="4.5703125" style="85" customWidth="1"/>
    <col min="7426" max="7426" width="22.140625" style="85" customWidth="1"/>
    <col min="7427" max="7427" width="42" style="85" customWidth="1"/>
    <col min="7428" max="7428" width="12" style="85" customWidth="1"/>
    <col min="7429" max="7429" width="10.85546875" style="85" customWidth="1"/>
    <col min="7430" max="7430" width="9.140625" style="85"/>
    <col min="7431" max="7431" width="14.5703125" style="85" customWidth="1"/>
    <col min="7432" max="7680" width="9.140625" style="85"/>
    <col min="7681" max="7681" width="4.5703125" style="85" customWidth="1"/>
    <col min="7682" max="7682" width="22.140625" style="85" customWidth="1"/>
    <col min="7683" max="7683" width="42" style="85" customWidth="1"/>
    <col min="7684" max="7684" width="12" style="85" customWidth="1"/>
    <col min="7685" max="7685" width="10.85546875" style="85" customWidth="1"/>
    <col min="7686" max="7686" width="9.140625" style="85"/>
    <col min="7687" max="7687" width="14.5703125" style="85" customWidth="1"/>
    <col min="7688" max="7936" width="9.140625" style="85"/>
    <col min="7937" max="7937" width="4.5703125" style="85" customWidth="1"/>
    <col min="7938" max="7938" width="22.140625" style="85" customWidth="1"/>
    <col min="7939" max="7939" width="42" style="85" customWidth="1"/>
    <col min="7940" max="7940" width="12" style="85" customWidth="1"/>
    <col min="7941" max="7941" width="10.85546875" style="85" customWidth="1"/>
    <col min="7942" max="7942" width="9.140625" style="85"/>
    <col min="7943" max="7943" width="14.5703125" style="85" customWidth="1"/>
    <col min="7944" max="8192" width="9.140625" style="85"/>
    <col min="8193" max="8193" width="4.5703125" style="85" customWidth="1"/>
    <col min="8194" max="8194" width="22.140625" style="85" customWidth="1"/>
    <col min="8195" max="8195" width="42" style="85" customWidth="1"/>
    <col min="8196" max="8196" width="12" style="85" customWidth="1"/>
    <col min="8197" max="8197" width="10.85546875" style="85" customWidth="1"/>
    <col min="8198" max="8198" width="9.140625" style="85"/>
    <col min="8199" max="8199" width="14.5703125" style="85" customWidth="1"/>
    <col min="8200" max="8448" width="9.140625" style="85"/>
    <col min="8449" max="8449" width="4.5703125" style="85" customWidth="1"/>
    <col min="8450" max="8450" width="22.140625" style="85" customWidth="1"/>
    <col min="8451" max="8451" width="42" style="85" customWidth="1"/>
    <col min="8452" max="8452" width="12" style="85" customWidth="1"/>
    <col min="8453" max="8453" width="10.85546875" style="85" customWidth="1"/>
    <col min="8454" max="8454" width="9.140625" style="85"/>
    <col min="8455" max="8455" width="14.5703125" style="85" customWidth="1"/>
    <col min="8456" max="8704" width="9.140625" style="85"/>
    <col min="8705" max="8705" width="4.5703125" style="85" customWidth="1"/>
    <col min="8706" max="8706" width="22.140625" style="85" customWidth="1"/>
    <col min="8707" max="8707" width="42" style="85" customWidth="1"/>
    <col min="8708" max="8708" width="12" style="85" customWidth="1"/>
    <col min="8709" max="8709" width="10.85546875" style="85" customWidth="1"/>
    <col min="8710" max="8710" width="9.140625" style="85"/>
    <col min="8711" max="8711" width="14.5703125" style="85" customWidth="1"/>
    <col min="8712" max="8960" width="9.140625" style="85"/>
    <col min="8961" max="8961" width="4.5703125" style="85" customWidth="1"/>
    <col min="8962" max="8962" width="22.140625" style="85" customWidth="1"/>
    <col min="8963" max="8963" width="42" style="85" customWidth="1"/>
    <col min="8964" max="8964" width="12" style="85" customWidth="1"/>
    <col min="8965" max="8965" width="10.85546875" style="85" customWidth="1"/>
    <col min="8966" max="8966" width="9.140625" style="85"/>
    <col min="8967" max="8967" width="14.5703125" style="85" customWidth="1"/>
    <col min="8968" max="9216" width="9.140625" style="85"/>
    <col min="9217" max="9217" width="4.5703125" style="85" customWidth="1"/>
    <col min="9218" max="9218" width="22.140625" style="85" customWidth="1"/>
    <col min="9219" max="9219" width="42" style="85" customWidth="1"/>
    <col min="9220" max="9220" width="12" style="85" customWidth="1"/>
    <col min="9221" max="9221" width="10.85546875" style="85" customWidth="1"/>
    <col min="9222" max="9222" width="9.140625" style="85"/>
    <col min="9223" max="9223" width="14.5703125" style="85" customWidth="1"/>
    <col min="9224" max="9472" width="9.140625" style="85"/>
    <col min="9473" max="9473" width="4.5703125" style="85" customWidth="1"/>
    <col min="9474" max="9474" width="22.140625" style="85" customWidth="1"/>
    <col min="9475" max="9475" width="42" style="85" customWidth="1"/>
    <col min="9476" max="9476" width="12" style="85" customWidth="1"/>
    <col min="9477" max="9477" width="10.85546875" style="85" customWidth="1"/>
    <col min="9478" max="9478" width="9.140625" style="85"/>
    <col min="9479" max="9479" width="14.5703125" style="85" customWidth="1"/>
    <col min="9480" max="9728" width="9.140625" style="85"/>
    <col min="9729" max="9729" width="4.5703125" style="85" customWidth="1"/>
    <col min="9730" max="9730" width="22.140625" style="85" customWidth="1"/>
    <col min="9731" max="9731" width="42" style="85" customWidth="1"/>
    <col min="9732" max="9732" width="12" style="85" customWidth="1"/>
    <col min="9733" max="9733" width="10.85546875" style="85" customWidth="1"/>
    <col min="9734" max="9734" width="9.140625" style="85"/>
    <col min="9735" max="9735" width="14.5703125" style="85" customWidth="1"/>
    <col min="9736" max="9984" width="9.140625" style="85"/>
    <col min="9985" max="9985" width="4.5703125" style="85" customWidth="1"/>
    <col min="9986" max="9986" width="22.140625" style="85" customWidth="1"/>
    <col min="9987" max="9987" width="42" style="85" customWidth="1"/>
    <col min="9988" max="9988" width="12" style="85" customWidth="1"/>
    <col min="9989" max="9989" width="10.85546875" style="85" customWidth="1"/>
    <col min="9990" max="9990" width="9.140625" style="85"/>
    <col min="9991" max="9991" width="14.5703125" style="85" customWidth="1"/>
    <col min="9992" max="10240" width="9.140625" style="85"/>
    <col min="10241" max="10241" width="4.5703125" style="85" customWidth="1"/>
    <col min="10242" max="10242" width="22.140625" style="85" customWidth="1"/>
    <col min="10243" max="10243" width="42" style="85" customWidth="1"/>
    <col min="10244" max="10244" width="12" style="85" customWidth="1"/>
    <col min="10245" max="10245" width="10.85546875" style="85" customWidth="1"/>
    <col min="10246" max="10246" width="9.140625" style="85"/>
    <col min="10247" max="10247" width="14.5703125" style="85" customWidth="1"/>
    <col min="10248" max="10496" width="9.140625" style="85"/>
    <col min="10497" max="10497" width="4.5703125" style="85" customWidth="1"/>
    <col min="10498" max="10498" width="22.140625" style="85" customWidth="1"/>
    <col min="10499" max="10499" width="42" style="85" customWidth="1"/>
    <col min="10500" max="10500" width="12" style="85" customWidth="1"/>
    <col min="10501" max="10501" width="10.85546875" style="85" customWidth="1"/>
    <col min="10502" max="10502" width="9.140625" style="85"/>
    <col min="10503" max="10503" width="14.5703125" style="85" customWidth="1"/>
    <col min="10504" max="10752" width="9.140625" style="85"/>
    <col min="10753" max="10753" width="4.5703125" style="85" customWidth="1"/>
    <col min="10754" max="10754" width="22.140625" style="85" customWidth="1"/>
    <col min="10755" max="10755" width="42" style="85" customWidth="1"/>
    <col min="10756" max="10756" width="12" style="85" customWidth="1"/>
    <col min="10757" max="10757" width="10.85546875" style="85" customWidth="1"/>
    <col min="10758" max="10758" width="9.140625" style="85"/>
    <col min="10759" max="10759" width="14.5703125" style="85" customWidth="1"/>
    <col min="10760" max="11008" width="9.140625" style="85"/>
    <col min="11009" max="11009" width="4.5703125" style="85" customWidth="1"/>
    <col min="11010" max="11010" width="22.140625" style="85" customWidth="1"/>
    <col min="11011" max="11011" width="42" style="85" customWidth="1"/>
    <col min="11012" max="11012" width="12" style="85" customWidth="1"/>
    <col min="11013" max="11013" width="10.85546875" style="85" customWidth="1"/>
    <col min="11014" max="11014" width="9.140625" style="85"/>
    <col min="11015" max="11015" width="14.5703125" style="85" customWidth="1"/>
    <col min="11016" max="11264" width="9.140625" style="85"/>
    <col min="11265" max="11265" width="4.5703125" style="85" customWidth="1"/>
    <col min="11266" max="11266" width="22.140625" style="85" customWidth="1"/>
    <col min="11267" max="11267" width="42" style="85" customWidth="1"/>
    <col min="11268" max="11268" width="12" style="85" customWidth="1"/>
    <col min="11269" max="11269" width="10.85546875" style="85" customWidth="1"/>
    <col min="11270" max="11270" width="9.140625" style="85"/>
    <col min="11271" max="11271" width="14.5703125" style="85" customWidth="1"/>
    <col min="11272" max="11520" width="9.140625" style="85"/>
    <col min="11521" max="11521" width="4.5703125" style="85" customWidth="1"/>
    <col min="11522" max="11522" width="22.140625" style="85" customWidth="1"/>
    <col min="11523" max="11523" width="42" style="85" customWidth="1"/>
    <col min="11524" max="11524" width="12" style="85" customWidth="1"/>
    <col min="11525" max="11525" width="10.85546875" style="85" customWidth="1"/>
    <col min="11526" max="11526" width="9.140625" style="85"/>
    <col min="11527" max="11527" width="14.5703125" style="85" customWidth="1"/>
    <col min="11528" max="11776" width="9.140625" style="85"/>
    <col min="11777" max="11777" width="4.5703125" style="85" customWidth="1"/>
    <col min="11778" max="11778" width="22.140625" style="85" customWidth="1"/>
    <col min="11779" max="11779" width="42" style="85" customWidth="1"/>
    <col min="11780" max="11780" width="12" style="85" customWidth="1"/>
    <col min="11781" max="11781" width="10.85546875" style="85" customWidth="1"/>
    <col min="11782" max="11782" width="9.140625" style="85"/>
    <col min="11783" max="11783" width="14.5703125" style="85" customWidth="1"/>
    <col min="11784" max="12032" width="9.140625" style="85"/>
    <col min="12033" max="12033" width="4.5703125" style="85" customWidth="1"/>
    <col min="12034" max="12034" width="22.140625" style="85" customWidth="1"/>
    <col min="12035" max="12035" width="42" style="85" customWidth="1"/>
    <col min="12036" max="12036" width="12" style="85" customWidth="1"/>
    <col min="12037" max="12037" width="10.85546875" style="85" customWidth="1"/>
    <col min="12038" max="12038" width="9.140625" style="85"/>
    <col min="12039" max="12039" width="14.5703125" style="85" customWidth="1"/>
    <col min="12040" max="12288" width="9.140625" style="85"/>
    <col min="12289" max="12289" width="4.5703125" style="85" customWidth="1"/>
    <col min="12290" max="12290" width="22.140625" style="85" customWidth="1"/>
    <col min="12291" max="12291" width="42" style="85" customWidth="1"/>
    <col min="12292" max="12292" width="12" style="85" customWidth="1"/>
    <col min="12293" max="12293" width="10.85546875" style="85" customWidth="1"/>
    <col min="12294" max="12294" width="9.140625" style="85"/>
    <col min="12295" max="12295" width="14.5703125" style="85" customWidth="1"/>
    <col min="12296" max="12544" width="9.140625" style="85"/>
    <col min="12545" max="12545" width="4.5703125" style="85" customWidth="1"/>
    <col min="12546" max="12546" width="22.140625" style="85" customWidth="1"/>
    <col min="12547" max="12547" width="42" style="85" customWidth="1"/>
    <col min="12548" max="12548" width="12" style="85" customWidth="1"/>
    <col min="12549" max="12549" width="10.85546875" style="85" customWidth="1"/>
    <col min="12550" max="12550" width="9.140625" style="85"/>
    <col min="12551" max="12551" width="14.5703125" style="85" customWidth="1"/>
    <col min="12552" max="12800" width="9.140625" style="85"/>
    <col min="12801" max="12801" width="4.5703125" style="85" customWidth="1"/>
    <col min="12802" max="12802" width="22.140625" style="85" customWidth="1"/>
    <col min="12803" max="12803" width="42" style="85" customWidth="1"/>
    <col min="12804" max="12804" width="12" style="85" customWidth="1"/>
    <col min="12805" max="12805" width="10.85546875" style="85" customWidth="1"/>
    <col min="12806" max="12806" width="9.140625" style="85"/>
    <col min="12807" max="12807" width="14.5703125" style="85" customWidth="1"/>
    <col min="12808" max="13056" width="9.140625" style="85"/>
    <col min="13057" max="13057" width="4.5703125" style="85" customWidth="1"/>
    <col min="13058" max="13058" width="22.140625" style="85" customWidth="1"/>
    <col min="13059" max="13059" width="42" style="85" customWidth="1"/>
    <col min="13060" max="13060" width="12" style="85" customWidth="1"/>
    <col min="13061" max="13061" width="10.85546875" style="85" customWidth="1"/>
    <col min="13062" max="13062" width="9.140625" style="85"/>
    <col min="13063" max="13063" width="14.5703125" style="85" customWidth="1"/>
    <col min="13064" max="13312" width="9.140625" style="85"/>
    <col min="13313" max="13313" width="4.5703125" style="85" customWidth="1"/>
    <col min="13314" max="13314" width="22.140625" style="85" customWidth="1"/>
    <col min="13315" max="13315" width="42" style="85" customWidth="1"/>
    <col min="13316" max="13316" width="12" style="85" customWidth="1"/>
    <col min="13317" max="13317" width="10.85546875" style="85" customWidth="1"/>
    <col min="13318" max="13318" width="9.140625" style="85"/>
    <col min="13319" max="13319" width="14.5703125" style="85" customWidth="1"/>
    <col min="13320" max="13568" width="9.140625" style="85"/>
    <col min="13569" max="13569" width="4.5703125" style="85" customWidth="1"/>
    <col min="13570" max="13570" width="22.140625" style="85" customWidth="1"/>
    <col min="13571" max="13571" width="42" style="85" customWidth="1"/>
    <col min="13572" max="13572" width="12" style="85" customWidth="1"/>
    <col min="13573" max="13573" width="10.85546875" style="85" customWidth="1"/>
    <col min="13574" max="13574" width="9.140625" style="85"/>
    <col min="13575" max="13575" width="14.5703125" style="85" customWidth="1"/>
    <col min="13576" max="13824" width="9.140625" style="85"/>
    <col min="13825" max="13825" width="4.5703125" style="85" customWidth="1"/>
    <col min="13826" max="13826" width="22.140625" style="85" customWidth="1"/>
    <col min="13827" max="13827" width="42" style="85" customWidth="1"/>
    <col min="13828" max="13828" width="12" style="85" customWidth="1"/>
    <col min="13829" max="13829" width="10.85546875" style="85" customWidth="1"/>
    <col min="13830" max="13830" width="9.140625" style="85"/>
    <col min="13831" max="13831" width="14.5703125" style="85" customWidth="1"/>
    <col min="13832" max="14080" width="9.140625" style="85"/>
    <col min="14081" max="14081" width="4.5703125" style="85" customWidth="1"/>
    <col min="14082" max="14082" width="22.140625" style="85" customWidth="1"/>
    <col min="14083" max="14083" width="42" style="85" customWidth="1"/>
    <col min="14084" max="14084" width="12" style="85" customWidth="1"/>
    <col min="14085" max="14085" width="10.85546875" style="85" customWidth="1"/>
    <col min="14086" max="14086" width="9.140625" style="85"/>
    <col min="14087" max="14087" width="14.5703125" style="85" customWidth="1"/>
    <col min="14088" max="14336" width="9.140625" style="85"/>
    <col min="14337" max="14337" width="4.5703125" style="85" customWidth="1"/>
    <col min="14338" max="14338" width="22.140625" style="85" customWidth="1"/>
    <col min="14339" max="14339" width="42" style="85" customWidth="1"/>
    <col min="14340" max="14340" width="12" style="85" customWidth="1"/>
    <col min="14341" max="14341" width="10.85546875" style="85" customWidth="1"/>
    <col min="14342" max="14342" width="9.140625" style="85"/>
    <col min="14343" max="14343" width="14.5703125" style="85" customWidth="1"/>
    <col min="14344" max="14592" width="9.140625" style="85"/>
    <col min="14593" max="14593" width="4.5703125" style="85" customWidth="1"/>
    <col min="14594" max="14594" width="22.140625" style="85" customWidth="1"/>
    <col min="14595" max="14595" width="42" style="85" customWidth="1"/>
    <col min="14596" max="14596" width="12" style="85" customWidth="1"/>
    <col min="14597" max="14597" width="10.85546875" style="85" customWidth="1"/>
    <col min="14598" max="14598" width="9.140625" style="85"/>
    <col min="14599" max="14599" width="14.5703125" style="85" customWidth="1"/>
    <col min="14600" max="14848" width="9.140625" style="85"/>
    <col min="14849" max="14849" width="4.5703125" style="85" customWidth="1"/>
    <col min="14850" max="14850" width="22.140625" style="85" customWidth="1"/>
    <col min="14851" max="14851" width="42" style="85" customWidth="1"/>
    <col min="14852" max="14852" width="12" style="85" customWidth="1"/>
    <col min="14853" max="14853" width="10.85546875" style="85" customWidth="1"/>
    <col min="14854" max="14854" width="9.140625" style="85"/>
    <col min="14855" max="14855" width="14.5703125" style="85" customWidth="1"/>
    <col min="14856" max="15104" width="9.140625" style="85"/>
    <col min="15105" max="15105" width="4.5703125" style="85" customWidth="1"/>
    <col min="15106" max="15106" width="22.140625" style="85" customWidth="1"/>
    <col min="15107" max="15107" width="42" style="85" customWidth="1"/>
    <col min="15108" max="15108" width="12" style="85" customWidth="1"/>
    <col min="15109" max="15109" width="10.85546875" style="85" customWidth="1"/>
    <col min="15110" max="15110" width="9.140625" style="85"/>
    <col min="15111" max="15111" width="14.5703125" style="85" customWidth="1"/>
    <col min="15112" max="15360" width="9.140625" style="85"/>
    <col min="15361" max="15361" width="4.5703125" style="85" customWidth="1"/>
    <col min="15362" max="15362" width="22.140625" style="85" customWidth="1"/>
    <col min="15363" max="15363" width="42" style="85" customWidth="1"/>
    <col min="15364" max="15364" width="12" style="85" customWidth="1"/>
    <col min="15365" max="15365" width="10.85546875" style="85" customWidth="1"/>
    <col min="15366" max="15366" width="9.140625" style="85"/>
    <col min="15367" max="15367" width="14.5703125" style="85" customWidth="1"/>
    <col min="15368" max="15616" width="9.140625" style="85"/>
    <col min="15617" max="15617" width="4.5703125" style="85" customWidth="1"/>
    <col min="15618" max="15618" width="22.140625" style="85" customWidth="1"/>
    <col min="15619" max="15619" width="42" style="85" customWidth="1"/>
    <col min="15620" max="15620" width="12" style="85" customWidth="1"/>
    <col min="15621" max="15621" width="10.85546875" style="85" customWidth="1"/>
    <col min="15622" max="15622" width="9.140625" style="85"/>
    <col min="15623" max="15623" width="14.5703125" style="85" customWidth="1"/>
    <col min="15624" max="15872" width="9.140625" style="85"/>
    <col min="15873" max="15873" width="4.5703125" style="85" customWidth="1"/>
    <col min="15874" max="15874" width="22.140625" style="85" customWidth="1"/>
    <col min="15875" max="15875" width="42" style="85" customWidth="1"/>
    <col min="15876" max="15876" width="12" style="85" customWidth="1"/>
    <col min="15877" max="15877" width="10.85546875" style="85" customWidth="1"/>
    <col min="15878" max="15878" width="9.140625" style="85"/>
    <col min="15879" max="15879" width="14.5703125" style="85" customWidth="1"/>
    <col min="15880" max="16128" width="9.140625" style="85"/>
    <col min="16129" max="16129" width="4.5703125" style="85" customWidth="1"/>
    <col min="16130" max="16130" width="22.140625" style="85" customWidth="1"/>
    <col min="16131" max="16131" width="42" style="85" customWidth="1"/>
    <col min="16132" max="16132" width="12" style="85" customWidth="1"/>
    <col min="16133" max="16133" width="10.85546875" style="85" customWidth="1"/>
    <col min="16134" max="16134" width="9.140625" style="85"/>
    <col min="16135" max="16135" width="14.5703125" style="85" customWidth="1"/>
    <col min="16136" max="16384" width="9.140625" style="85"/>
  </cols>
  <sheetData>
    <row r="1" spans="1:6" x14ac:dyDescent="0.25">
      <c r="C1" s="455" t="s">
        <v>291</v>
      </c>
      <c r="D1" s="455"/>
      <c r="E1" s="455"/>
      <c r="F1" s="407"/>
    </row>
    <row r="2" spans="1:6" x14ac:dyDescent="0.25">
      <c r="C2" s="456" t="s">
        <v>192</v>
      </c>
      <c r="D2" s="456"/>
      <c r="E2" s="456"/>
      <c r="F2" s="408"/>
    </row>
    <row r="3" spans="1:6" x14ac:dyDescent="0.25">
      <c r="C3" s="456" t="s">
        <v>98</v>
      </c>
      <c r="D3" s="456"/>
      <c r="E3" s="456"/>
      <c r="F3" s="408"/>
    </row>
    <row r="4" spans="1:6" x14ac:dyDescent="0.25">
      <c r="C4" s="457" t="s">
        <v>440</v>
      </c>
      <c r="D4" s="457"/>
      <c r="E4" s="457"/>
      <c r="F4" s="409"/>
    </row>
    <row r="5" spans="1:6" x14ac:dyDescent="0.25">
      <c r="C5" s="458"/>
      <c r="D5" s="458"/>
      <c r="E5" s="458"/>
      <c r="F5" s="458"/>
    </row>
    <row r="6" spans="1:6" s="155" customFormat="1" ht="12.75" x14ac:dyDescent="0.2">
      <c r="A6" s="153"/>
      <c r="B6" s="154"/>
      <c r="D6" s="280"/>
      <c r="E6" s="280" t="s">
        <v>291</v>
      </c>
    </row>
    <row r="7" spans="1:6" s="155" customFormat="1" ht="13.5" customHeight="1" x14ac:dyDescent="0.2">
      <c r="A7" s="153"/>
      <c r="B7" s="154"/>
      <c r="C7" s="456" t="s">
        <v>196</v>
      </c>
      <c r="D7" s="456"/>
      <c r="E7" s="456"/>
    </row>
    <row r="8" spans="1:6" s="155" customFormat="1" ht="13.5" customHeight="1" x14ac:dyDescent="0.2">
      <c r="A8" s="153"/>
      <c r="B8" s="154"/>
      <c r="C8" s="456" t="s">
        <v>98</v>
      </c>
      <c r="D8" s="460"/>
      <c r="E8" s="460"/>
    </row>
    <row r="9" spans="1:6" s="155" customFormat="1" ht="12.75" x14ac:dyDescent="0.2">
      <c r="A9" s="153"/>
      <c r="B9" s="156"/>
      <c r="D9" s="281"/>
      <c r="E9" s="281" t="s">
        <v>327</v>
      </c>
    </row>
    <row r="11" spans="1:6" ht="35.25" customHeight="1" x14ac:dyDescent="0.3">
      <c r="A11" s="459" t="s">
        <v>424</v>
      </c>
      <c r="B11" s="459"/>
      <c r="C11" s="459"/>
      <c r="D11" s="459"/>
      <c r="E11" s="459"/>
    </row>
    <row r="12" spans="1:6" s="155" customFormat="1" ht="12.75" x14ac:dyDescent="0.2">
      <c r="A12" s="158"/>
      <c r="B12" s="158"/>
      <c r="C12" s="158"/>
      <c r="D12" s="158"/>
      <c r="E12" s="158"/>
    </row>
    <row r="13" spans="1:6" s="161" customFormat="1" ht="16.5" thickBot="1" x14ac:dyDescent="0.3">
      <c r="A13" s="159"/>
      <c r="B13" s="160"/>
      <c r="C13" s="160"/>
      <c r="D13" s="410"/>
      <c r="E13" s="410" t="s">
        <v>237</v>
      </c>
    </row>
    <row r="14" spans="1:6" s="165" customFormat="1" ht="88.5" customHeight="1" x14ac:dyDescent="0.2">
      <c r="A14" s="162" t="s">
        <v>6</v>
      </c>
      <c r="B14" s="163" t="s">
        <v>238</v>
      </c>
      <c r="C14" s="163" t="s">
        <v>239</v>
      </c>
      <c r="D14" s="411" t="s">
        <v>425</v>
      </c>
      <c r="E14" s="412" t="s">
        <v>426</v>
      </c>
    </row>
    <row r="15" spans="1:6" s="169" customFormat="1" ht="12" customHeight="1" x14ac:dyDescent="0.2">
      <c r="A15" s="413"/>
      <c r="B15" s="414" t="s">
        <v>7</v>
      </c>
      <c r="C15" s="414" t="s">
        <v>8</v>
      </c>
      <c r="D15" s="415">
        <v>3</v>
      </c>
      <c r="E15" s="416">
        <v>3</v>
      </c>
    </row>
    <row r="16" spans="1:6" s="173" customFormat="1" ht="31.5" x14ac:dyDescent="0.25">
      <c r="A16" s="417">
        <v>1</v>
      </c>
      <c r="B16" s="418" t="s">
        <v>241</v>
      </c>
      <c r="C16" s="419" t="s">
        <v>242</v>
      </c>
      <c r="D16" s="420">
        <f>D21+D17</f>
        <v>0</v>
      </c>
      <c r="E16" s="421">
        <f>E21+E17</f>
        <v>0</v>
      </c>
    </row>
    <row r="17" spans="1:5" s="173" customFormat="1" x14ac:dyDescent="0.25">
      <c r="A17" s="422">
        <f t="shared" ref="A17:A24" si="0">A16+1</f>
        <v>2</v>
      </c>
      <c r="B17" s="423" t="s">
        <v>243</v>
      </c>
      <c r="C17" s="424" t="s">
        <v>244</v>
      </c>
      <c r="D17" s="425">
        <f t="shared" ref="D17:E19" si="1">D18</f>
        <v>-6219.6</v>
      </c>
      <c r="E17" s="426">
        <f t="shared" si="1"/>
        <v>-6240.9</v>
      </c>
    </row>
    <row r="18" spans="1:5" s="173" customFormat="1" ht="31.5" x14ac:dyDescent="0.25">
      <c r="A18" s="422">
        <f t="shared" si="0"/>
        <v>3</v>
      </c>
      <c r="B18" s="423" t="s">
        <v>245</v>
      </c>
      <c r="C18" s="424" t="s">
        <v>246</v>
      </c>
      <c r="D18" s="425">
        <f t="shared" si="1"/>
        <v>-6219.6</v>
      </c>
      <c r="E18" s="426">
        <f t="shared" si="1"/>
        <v>-6240.9</v>
      </c>
    </row>
    <row r="19" spans="1:5" s="173" customFormat="1" ht="31.5" x14ac:dyDescent="0.25">
      <c r="A19" s="422">
        <f t="shared" si="0"/>
        <v>4</v>
      </c>
      <c r="B19" s="423" t="s">
        <v>247</v>
      </c>
      <c r="C19" s="424" t="s">
        <v>248</v>
      </c>
      <c r="D19" s="425">
        <f t="shared" si="1"/>
        <v>-6219.6</v>
      </c>
      <c r="E19" s="426">
        <f t="shared" si="1"/>
        <v>-6240.9</v>
      </c>
    </row>
    <row r="20" spans="1:5" s="173" customFormat="1" ht="31.5" x14ac:dyDescent="0.25">
      <c r="A20" s="422">
        <f t="shared" si="0"/>
        <v>5</v>
      </c>
      <c r="B20" s="423" t="s">
        <v>249</v>
      </c>
      <c r="C20" s="424" t="s">
        <v>250</v>
      </c>
      <c r="D20" s="425">
        <v>-6219.6</v>
      </c>
      <c r="E20" s="426">
        <v>-6240.9</v>
      </c>
    </row>
    <row r="21" spans="1:5" s="173" customFormat="1" x14ac:dyDescent="0.25">
      <c r="A21" s="422">
        <f t="shared" si="0"/>
        <v>6</v>
      </c>
      <c r="B21" s="423" t="s">
        <v>251</v>
      </c>
      <c r="C21" s="424" t="s">
        <v>252</v>
      </c>
      <c r="D21" s="425">
        <f t="shared" ref="D21:E23" si="2">D22</f>
        <v>6219.6</v>
      </c>
      <c r="E21" s="426">
        <f t="shared" si="2"/>
        <v>6240.9</v>
      </c>
    </row>
    <row r="22" spans="1:5" s="173" customFormat="1" ht="31.5" x14ac:dyDescent="0.25">
      <c r="A22" s="422">
        <f t="shared" si="0"/>
        <v>7</v>
      </c>
      <c r="B22" s="423" t="s">
        <v>253</v>
      </c>
      <c r="C22" s="424" t="s">
        <v>254</v>
      </c>
      <c r="D22" s="425">
        <f t="shared" si="2"/>
        <v>6219.6</v>
      </c>
      <c r="E22" s="426">
        <f t="shared" si="2"/>
        <v>6240.9</v>
      </c>
    </row>
    <row r="23" spans="1:5" s="173" customFormat="1" ht="31.5" x14ac:dyDescent="0.25">
      <c r="A23" s="422">
        <f t="shared" si="0"/>
        <v>8</v>
      </c>
      <c r="B23" s="423" t="s">
        <v>255</v>
      </c>
      <c r="C23" s="424" t="s">
        <v>256</v>
      </c>
      <c r="D23" s="425">
        <f t="shared" si="2"/>
        <v>6219.6</v>
      </c>
      <c r="E23" s="426">
        <f t="shared" si="2"/>
        <v>6240.9</v>
      </c>
    </row>
    <row r="24" spans="1:5" s="173" customFormat="1" ht="31.5" x14ac:dyDescent="0.25">
      <c r="A24" s="422">
        <f t="shared" si="0"/>
        <v>9</v>
      </c>
      <c r="B24" s="423" t="s">
        <v>257</v>
      </c>
      <c r="C24" s="424" t="s">
        <v>258</v>
      </c>
      <c r="D24" s="425">
        <v>6219.6</v>
      </c>
      <c r="E24" s="426">
        <v>6240.9</v>
      </c>
    </row>
    <row r="25" spans="1:5" s="173" customFormat="1" ht="19.5" thickBot="1" x14ac:dyDescent="0.35">
      <c r="A25" s="452" t="s">
        <v>259</v>
      </c>
      <c r="B25" s="453"/>
      <c r="C25" s="453"/>
      <c r="D25" s="427">
        <f>D16</f>
        <v>0</v>
      </c>
      <c r="E25" s="428">
        <f>E16</f>
        <v>0</v>
      </c>
    </row>
  </sheetData>
  <mergeCells count="9">
    <mergeCell ref="A11:E11"/>
    <mergeCell ref="A25:C25"/>
    <mergeCell ref="C5:F5"/>
    <mergeCell ref="C1:E1"/>
    <mergeCell ref="C2:E2"/>
    <mergeCell ref="C3:E3"/>
    <mergeCell ref="C4:E4"/>
    <mergeCell ref="C7:E7"/>
    <mergeCell ref="C8:E8"/>
  </mergeCells>
  <pageMargins left="0.98425196850393704" right="3.937007874015748E-2" top="0.98425196850393704" bottom="0.98425196850393704" header="0.51181102362204722" footer="0.51181102362204722"/>
  <pageSetup paperSize="9" scale="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49"/>
  <sheetViews>
    <sheetView view="pageBreakPreview" zoomScaleNormal="100" zoomScaleSheetLayoutView="100" workbookViewId="0">
      <selection activeCell="B9" sqref="B9"/>
    </sheetView>
  </sheetViews>
  <sheetFormatPr defaultRowHeight="12.75" x14ac:dyDescent="0.2"/>
  <cols>
    <col min="1" max="1" width="6.140625" style="289" customWidth="1"/>
    <col min="2" max="2" width="6.42578125" customWidth="1"/>
    <col min="3" max="3" width="25.85546875" customWidth="1"/>
    <col min="4" max="4" width="9.140625" style="290" customWidth="1"/>
    <col min="5" max="5" width="20.42578125" style="290" customWidth="1"/>
    <col min="6" max="6" width="18.42578125" style="290" customWidth="1"/>
    <col min="7" max="7" width="16" style="290" customWidth="1"/>
    <col min="8" max="8" width="34.7109375" style="290" customWidth="1"/>
    <col min="9" max="9" width="22.85546875" customWidth="1"/>
    <col min="257" max="257" width="6.140625" customWidth="1"/>
    <col min="258" max="258" width="6.42578125" customWidth="1"/>
    <col min="259" max="259" width="25.85546875" customWidth="1"/>
    <col min="260" max="260" width="9.140625" customWidth="1"/>
    <col min="261" max="261" width="20.42578125" customWidth="1"/>
    <col min="262" max="262" width="18.42578125" customWidth="1"/>
    <col min="263" max="263" width="16" customWidth="1"/>
    <col min="264" max="264" width="34.7109375" customWidth="1"/>
    <col min="265" max="265" width="22.85546875" customWidth="1"/>
    <col min="513" max="513" width="6.140625" customWidth="1"/>
    <col min="514" max="514" width="6.42578125" customWidth="1"/>
    <col min="515" max="515" width="25.85546875" customWidth="1"/>
    <col min="516" max="516" width="9.140625" customWidth="1"/>
    <col min="517" max="517" width="20.42578125" customWidth="1"/>
    <col min="518" max="518" width="18.42578125" customWidth="1"/>
    <col min="519" max="519" width="16" customWidth="1"/>
    <col min="520" max="520" width="34.7109375" customWidth="1"/>
    <col min="521" max="521" width="22.85546875" customWidth="1"/>
    <col min="769" max="769" width="6.140625" customWidth="1"/>
    <col min="770" max="770" width="6.42578125" customWidth="1"/>
    <col min="771" max="771" width="25.85546875" customWidth="1"/>
    <col min="772" max="772" width="9.140625" customWidth="1"/>
    <col min="773" max="773" width="20.42578125" customWidth="1"/>
    <col min="774" max="774" width="18.42578125" customWidth="1"/>
    <col min="775" max="775" width="16" customWidth="1"/>
    <col min="776" max="776" width="34.7109375" customWidth="1"/>
    <col min="777" max="777" width="22.85546875" customWidth="1"/>
    <col min="1025" max="1025" width="6.140625" customWidth="1"/>
    <col min="1026" max="1026" width="6.42578125" customWidth="1"/>
    <col min="1027" max="1027" width="25.85546875" customWidth="1"/>
    <col min="1028" max="1028" width="9.140625" customWidth="1"/>
    <col min="1029" max="1029" width="20.42578125" customWidth="1"/>
    <col min="1030" max="1030" width="18.42578125" customWidth="1"/>
    <col min="1031" max="1031" width="16" customWidth="1"/>
    <col min="1032" max="1032" width="34.7109375" customWidth="1"/>
    <col min="1033" max="1033" width="22.85546875" customWidth="1"/>
    <col min="1281" max="1281" width="6.140625" customWidth="1"/>
    <col min="1282" max="1282" width="6.42578125" customWidth="1"/>
    <col min="1283" max="1283" width="25.85546875" customWidth="1"/>
    <col min="1284" max="1284" width="9.140625" customWidth="1"/>
    <col min="1285" max="1285" width="20.42578125" customWidth="1"/>
    <col min="1286" max="1286" width="18.42578125" customWidth="1"/>
    <col min="1287" max="1287" width="16" customWidth="1"/>
    <col min="1288" max="1288" width="34.7109375" customWidth="1"/>
    <col min="1289" max="1289" width="22.85546875" customWidth="1"/>
    <col min="1537" max="1537" width="6.140625" customWidth="1"/>
    <col min="1538" max="1538" width="6.42578125" customWidth="1"/>
    <col min="1539" max="1539" width="25.85546875" customWidth="1"/>
    <col min="1540" max="1540" width="9.140625" customWidth="1"/>
    <col min="1541" max="1541" width="20.42578125" customWidth="1"/>
    <col min="1542" max="1542" width="18.42578125" customWidth="1"/>
    <col min="1543" max="1543" width="16" customWidth="1"/>
    <col min="1544" max="1544" width="34.7109375" customWidth="1"/>
    <col min="1545" max="1545" width="22.85546875" customWidth="1"/>
    <col min="1793" max="1793" width="6.140625" customWidth="1"/>
    <col min="1794" max="1794" width="6.42578125" customWidth="1"/>
    <col min="1795" max="1795" width="25.85546875" customWidth="1"/>
    <col min="1796" max="1796" width="9.140625" customWidth="1"/>
    <col min="1797" max="1797" width="20.42578125" customWidth="1"/>
    <col min="1798" max="1798" width="18.42578125" customWidth="1"/>
    <col min="1799" max="1799" width="16" customWidth="1"/>
    <col min="1800" max="1800" width="34.7109375" customWidth="1"/>
    <col min="1801" max="1801" width="22.85546875" customWidth="1"/>
    <col min="2049" max="2049" width="6.140625" customWidth="1"/>
    <col min="2050" max="2050" width="6.42578125" customWidth="1"/>
    <col min="2051" max="2051" width="25.85546875" customWidth="1"/>
    <col min="2052" max="2052" width="9.140625" customWidth="1"/>
    <col min="2053" max="2053" width="20.42578125" customWidth="1"/>
    <col min="2054" max="2054" width="18.42578125" customWidth="1"/>
    <col min="2055" max="2055" width="16" customWidth="1"/>
    <col min="2056" max="2056" width="34.7109375" customWidth="1"/>
    <col min="2057" max="2057" width="22.85546875" customWidth="1"/>
    <col min="2305" max="2305" width="6.140625" customWidth="1"/>
    <col min="2306" max="2306" width="6.42578125" customWidth="1"/>
    <col min="2307" max="2307" width="25.85546875" customWidth="1"/>
    <col min="2308" max="2308" width="9.140625" customWidth="1"/>
    <col min="2309" max="2309" width="20.42578125" customWidth="1"/>
    <col min="2310" max="2310" width="18.42578125" customWidth="1"/>
    <col min="2311" max="2311" width="16" customWidth="1"/>
    <col min="2312" max="2312" width="34.7109375" customWidth="1"/>
    <col min="2313" max="2313" width="22.85546875" customWidth="1"/>
    <col min="2561" max="2561" width="6.140625" customWidth="1"/>
    <col min="2562" max="2562" width="6.42578125" customWidth="1"/>
    <col min="2563" max="2563" width="25.85546875" customWidth="1"/>
    <col min="2564" max="2564" width="9.140625" customWidth="1"/>
    <col min="2565" max="2565" width="20.42578125" customWidth="1"/>
    <col min="2566" max="2566" width="18.42578125" customWidth="1"/>
    <col min="2567" max="2567" width="16" customWidth="1"/>
    <col min="2568" max="2568" width="34.7109375" customWidth="1"/>
    <col min="2569" max="2569" width="22.85546875" customWidth="1"/>
    <col min="2817" max="2817" width="6.140625" customWidth="1"/>
    <col min="2818" max="2818" width="6.42578125" customWidth="1"/>
    <col min="2819" max="2819" width="25.85546875" customWidth="1"/>
    <col min="2820" max="2820" width="9.140625" customWidth="1"/>
    <col min="2821" max="2821" width="20.42578125" customWidth="1"/>
    <col min="2822" max="2822" width="18.42578125" customWidth="1"/>
    <col min="2823" max="2823" width="16" customWidth="1"/>
    <col min="2824" max="2824" width="34.7109375" customWidth="1"/>
    <col min="2825" max="2825" width="22.85546875" customWidth="1"/>
    <col min="3073" max="3073" width="6.140625" customWidth="1"/>
    <col min="3074" max="3074" width="6.42578125" customWidth="1"/>
    <col min="3075" max="3075" width="25.85546875" customWidth="1"/>
    <col min="3076" max="3076" width="9.140625" customWidth="1"/>
    <col min="3077" max="3077" width="20.42578125" customWidth="1"/>
    <col min="3078" max="3078" width="18.42578125" customWidth="1"/>
    <col min="3079" max="3079" width="16" customWidth="1"/>
    <col min="3080" max="3080" width="34.7109375" customWidth="1"/>
    <col min="3081" max="3081" width="22.85546875" customWidth="1"/>
    <col min="3329" max="3329" width="6.140625" customWidth="1"/>
    <col min="3330" max="3330" width="6.42578125" customWidth="1"/>
    <col min="3331" max="3331" width="25.85546875" customWidth="1"/>
    <col min="3332" max="3332" width="9.140625" customWidth="1"/>
    <col min="3333" max="3333" width="20.42578125" customWidth="1"/>
    <col min="3334" max="3334" width="18.42578125" customWidth="1"/>
    <col min="3335" max="3335" width="16" customWidth="1"/>
    <col min="3336" max="3336" width="34.7109375" customWidth="1"/>
    <col min="3337" max="3337" width="22.85546875" customWidth="1"/>
    <col min="3585" max="3585" width="6.140625" customWidth="1"/>
    <col min="3586" max="3586" width="6.42578125" customWidth="1"/>
    <col min="3587" max="3587" width="25.85546875" customWidth="1"/>
    <col min="3588" max="3588" width="9.140625" customWidth="1"/>
    <col min="3589" max="3589" width="20.42578125" customWidth="1"/>
    <col min="3590" max="3590" width="18.42578125" customWidth="1"/>
    <col min="3591" max="3591" width="16" customWidth="1"/>
    <col min="3592" max="3592" width="34.7109375" customWidth="1"/>
    <col min="3593" max="3593" width="22.85546875" customWidth="1"/>
    <col min="3841" max="3841" width="6.140625" customWidth="1"/>
    <col min="3842" max="3842" width="6.42578125" customWidth="1"/>
    <col min="3843" max="3843" width="25.85546875" customWidth="1"/>
    <col min="3844" max="3844" width="9.140625" customWidth="1"/>
    <col min="3845" max="3845" width="20.42578125" customWidth="1"/>
    <col min="3846" max="3846" width="18.42578125" customWidth="1"/>
    <col min="3847" max="3847" width="16" customWidth="1"/>
    <col min="3848" max="3848" width="34.7109375" customWidth="1"/>
    <col min="3849" max="3849" width="22.85546875" customWidth="1"/>
    <col min="4097" max="4097" width="6.140625" customWidth="1"/>
    <col min="4098" max="4098" width="6.42578125" customWidth="1"/>
    <col min="4099" max="4099" width="25.85546875" customWidth="1"/>
    <col min="4100" max="4100" width="9.140625" customWidth="1"/>
    <col min="4101" max="4101" width="20.42578125" customWidth="1"/>
    <col min="4102" max="4102" width="18.42578125" customWidth="1"/>
    <col min="4103" max="4103" width="16" customWidth="1"/>
    <col min="4104" max="4104" width="34.7109375" customWidth="1"/>
    <col min="4105" max="4105" width="22.85546875" customWidth="1"/>
    <col min="4353" max="4353" width="6.140625" customWidth="1"/>
    <col min="4354" max="4354" width="6.42578125" customWidth="1"/>
    <col min="4355" max="4355" width="25.85546875" customWidth="1"/>
    <col min="4356" max="4356" width="9.140625" customWidth="1"/>
    <col min="4357" max="4357" width="20.42578125" customWidth="1"/>
    <col min="4358" max="4358" width="18.42578125" customWidth="1"/>
    <col min="4359" max="4359" width="16" customWidth="1"/>
    <col min="4360" max="4360" width="34.7109375" customWidth="1"/>
    <col min="4361" max="4361" width="22.85546875" customWidth="1"/>
    <col min="4609" max="4609" width="6.140625" customWidth="1"/>
    <col min="4610" max="4610" width="6.42578125" customWidth="1"/>
    <col min="4611" max="4611" width="25.85546875" customWidth="1"/>
    <col min="4612" max="4612" width="9.140625" customWidth="1"/>
    <col min="4613" max="4613" width="20.42578125" customWidth="1"/>
    <col min="4614" max="4614" width="18.42578125" customWidth="1"/>
    <col min="4615" max="4615" width="16" customWidth="1"/>
    <col min="4616" max="4616" width="34.7109375" customWidth="1"/>
    <col min="4617" max="4617" width="22.85546875" customWidth="1"/>
    <col min="4865" max="4865" width="6.140625" customWidth="1"/>
    <col min="4866" max="4866" width="6.42578125" customWidth="1"/>
    <col min="4867" max="4867" width="25.85546875" customWidth="1"/>
    <col min="4868" max="4868" width="9.140625" customWidth="1"/>
    <col min="4869" max="4869" width="20.42578125" customWidth="1"/>
    <col min="4870" max="4870" width="18.42578125" customWidth="1"/>
    <col min="4871" max="4871" width="16" customWidth="1"/>
    <col min="4872" max="4872" width="34.7109375" customWidth="1"/>
    <col min="4873" max="4873" width="22.85546875" customWidth="1"/>
    <col min="5121" max="5121" width="6.140625" customWidth="1"/>
    <col min="5122" max="5122" width="6.42578125" customWidth="1"/>
    <col min="5123" max="5123" width="25.85546875" customWidth="1"/>
    <col min="5124" max="5124" width="9.140625" customWidth="1"/>
    <col min="5125" max="5125" width="20.42578125" customWidth="1"/>
    <col min="5126" max="5126" width="18.42578125" customWidth="1"/>
    <col min="5127" max="5127" width="16" customWidth="1"/>
    <col min="5128" max="5128" width="34.7109375" customWidth="1"/>
    <col min="5129" max="5129" width="22.85546875" customWidth="1"/>
    <col min="5377" max="5377" width="6.140625" customWidth="1"/>
    <col min="5378" max="5378" width="6.42578125" customWidth="1"/>
    <col min="5379" max="5379" width="25.85546875" customWidth="1"/>
    <col min="5380" max="5380" width="9.140625" customWidth="1"/>
    <col min="5381" max="5381" width="20.42578125" customWidth="1"/>
    <col min="5382" max="5382" width="18.42578125" customWidth="1"/>
    <col min="5383" max="5383" width="16" customWidth="1"/>
    <col min="5384" max="5384" width="34.7109375" customWidth="1"/>
    <col min="5385" max="5385" width="22.85546875" customWidth="1"/>
    <col min="5633" max="5633" width="6.140625" customWidth="1"/>
    <col min="5634" max="5634" width="6.42578125" customWidth="1"/>
    <col min="5635" max="5635" width="25.85546875" customWidth="1"/>
    <col min="5636" max="5636" width="9.140625" customWidth="1"/>
    <col min="5637" max="5637" width="20.42578125" customWidth="1"/>
    <col min="5638" max="5638" width="18.42578125" customWidth="1"/>
    <col min="5639" max="5639" width="16" customWidth="1"/>
    <col min="5640" max="5640" width="34.7109375" customWidth="1"/>
    <col min="5641" max="5641" width="22.85546875" customWidth="1"/>
    <col min="5889" max="5889" width="6.140625" customWidth="1"/>
    <col min="5890" max="5890" width="6.42578125" customWidth="1"/>
    <col min="5891" max="5891" width="25.85546875" customWidth="1"/>
    <col min="5892" max="5892" width="9.140625" customWidth="1"/>
    <col min="5893" max="5893" width="20.42578125" customWidth="1"/>
    <col min="5894" max="5894" width="18.42578125" customWidth="1"/>
    <col min="5895" max="5895" width="16" customWidth="1"/>
    <col min="5896" max="5896" width="34.7109375" customWidth="1"/>
    <col min="5897" max="5897" width="22.85546875" customWidth="1"/>
    <col min="6145" max="6145" width="6.140625" customWidth="1"/>
    <col min="6146" max="6146" width="6.42578125" customWidth="1"/>
    <col min="6147" max="6147" width="25.85546875" customWidth="1"/>
    <col min="6148" max="6148" width="9.140625" customWidth="1"/>
    <col min="6149" max="6149" width="20.42578125" customWidth="1"/>
    <col min="6150" max="6150" width="18.42578125" customWidth="1"/>
    <col min="6151" max="6151" width="16" customWidth="1"/>
    <col min="6152" max="6152" width="34.7109375" customWidth="1"/>
    <col min="6153" max="6153" width="22.85546875" customWidth="1"/>
    <col min="6401" max="6401" width="6.140625" customWidth="1"/>
    <col min="6402" max="6402" width="6.42578125" customWidth="1"/>
    <col min="6403" max="6403" width="25.85546875" customWidth="1"/>
    <col min="6404" max="6404" width="9.140625" customWidth="1"/>
    <col min="6405" max="6405" width="20.42578125" customWidth="1"/>
    <col min="6406" max="6406" width="18.42578125" customWidth="1"/>
    <col min="6407" max="6407" width="16" customWidth="1"/>
    <col min="6408" max="6408" width="34.7109375" customWidth="1"/>
    <col min="6409" max="6409" width="22.85546875" customWidth="1"/>
    <col min="6657" max="6657" width="6.140625" customWidth="1"/>
    <col min="6658" max="6658" width="6.42578125" customWidth="1"/>
    <col min="6659" max="6659" width="25.85546875" customWidth="1"/>
    <col min="6660" max="6660" width="9.140625" customWidth="1"/>
    <col min="6661" max="6661" width="20.42578125" customWidth="1"/>
    <col min="6662" max="6662" width="18.42578125" customWidth="1"/>
    <col min="6663" max="6663" width="16" customWidth="1"/>
    <col min="6664" max="6664" width="34.7109375" customWidth="1"/>
    <col min="6665" max="6665" width="22.85546875" customWidth="1"/>
    <col min="6913" max="6913" width="6.140625" customWidth="1"/>
    <col min="6914" max="6914" width="6.42578125" customWidth="1"/>
    <col min="6915" max="6915" width="25.85546875" customWidth="1"/>
    <col min="6916" max="6916" width="9.140625" customWidth="1"/>
    <col min="6917" max="6917" width="20.42578125" customWidth="1"/>
    <col min="6918" max="6918" width="18.42578125" customWidth="1"/>
    <col min="6919" max="6919" width="16" customWidth="1"/>
    <col min="6920" max="6920" width="34.7109375" customWidth="1"/>
    <col min="6921" max="6921" width="22.85546875" customWidth="1"/>
    <col min="7169" max="7169" width="6.140625" customWidth="1"/>
    <col min="7170" max="7170" width="6.42578125" customWidth="1"/>
    <col min="7171" max="7171" width="25.85546875" customWidth="1"/>
    <col min="7172" max="7172" width="9.140625" customWidth="1"/>
    <col min="7173" max="7173" width="20.42578125" customWidth="1"/>
    <col min="7174" max="7174" width="18.42578125" customWidth="1"/>
    <col min="7175" max="7175" width="16" customWidth="1"/>
    <col min="7176" max="7176" width="34.7109375" customWidth="1"/>
    <col min="7177" max="7177" width="22.85546875" customWidth="1"/>
    <col min="7425" max="7425" width="6.140625" customWidth="1"/>
    <col min="7426" max="7426" width="6.42578125" customWidth="1"/>
    <col min="7427" max="7427" width="25.85546875" customWidth="1"/>
    <col min="7428" max="7428" width="9.140625" customWidth="1"/>
    <col min="7429" max="7429" width="20.42578125" customWidth="1"/>
    <col min="7430" max="7430" width="18.42578125" customWidth="1"/>
    <col min="7431" max="7431" width="16" customWidth="1"/>
    <col min="7432" max="7432" width="34.7109375" customWidth="1"/>
    <col min="7433" max="7433" width="22.85546875" customWidth="1"/>
    <col min="7681" max="7681" width="6.140625" customWidth="1"/>
    <col min="7682" max="7682" width="6.42578125" customWidth="1"/>
    <col min="7683" max="7683" width="25.85546875" customWidth="1"/>
    <col min="7684" max="7684" width="9.140625" customWidth="1"/>
    <col min="7685" max="7685" width="20.42578125" customWidth="1"/>
    <col min="7686" max="7686" width="18.42578125" customWidth="1"/>
    <col min="7687" max="7687" width="16" customWidth="1"/>
    <col min="7688" max="7688" width="34.7109375" customWidth="1"/>
    <col min="7689" max="7689" width="22.85546875" customWidth="1"/>
    <col min="7937" max="7937" width="6.140625" customWidth="1"/>
    <col min="7938" max="7938" width="6.42578125" customWidth="1"/>
    <col min="7939" max="7939" width="25.85546875" customWidth="1"/>
    <col min="7940" max="7940" width="9.140625" customWidth="1"/>
    <col min="7941" max="7941" width="20.42578125" customWidth="1"/>
    <col min="7942" max="7942" width="18.42578125" customWidth="1"/>
    <col min="7943" max="7943" width="16" customWidth="1"/>
    <col min="7944" max="7944" width="34.7109375" customWidth="1"/>
    <col min="7945" max="7945" width="22.85546875" customWidth="1"/>
    <col min="8193" max="8193" width="6.140625" customWidth="1"/>
    <col min="8194" max="8194" width="6.42578125" customWidth="1"/>
    <col min="8195" max="8195" width="25.85546875" customWidth="1"/>
    <col min="8196" max="8196" width="9.140625" customWidth="1"/>
    <col min="8197" max="8197" width="20.42578125" customWidth="1"/>
    <col min="8198" max="8198" width="18.42578125" customWidth="1"/>
    <col min="8199" max="8199" width="16" customWidth="1"/>
    <col min="8200" max="8200" width="34.7109375" customWidth="1"/>
    <col min="8201" max="8201" width="22.85546875" customWidth="1"/>
    <col min="8449" max="8449" width="6.140625" customWidth="1"/>
    <col min="8450" max="8450" width="6.42578125" customWidth="1"/>
    <col min="8451" max="8451" width="25.85546875" customWidth="1"/>
    <col min="8452" max="8452" width="9.140625" customWidth="1"/>
    <col min="8453" max="8453" width="20.42578125" customWidth="1"/>
    <col min="8454" max="8454" width="18.42578125" customWidth="1"/>
    <col min="8455" max="8455" width="16" customWidth="1"/>
    <col min="8456" max="8456" width="34.7109375" customWidth="1"/>
    <col min="8457" max="8457" width="22.85546875" customWidth="1"/>
    <col min="8705" max="8705" width="6.140625" customWidth="1"/>
    <col min="8706" max="8706" width="6.42578125" customWidth="1"/>
    <col min="8707" max="8707" width="25.85546875" customWidth="1"/>
    <col min="8708" max="8708" width="9.140625" customWidth="1"/>
    <col min="8709" max="8709" width="20.42578125" customWidth="1"/>
    <col min="8710" max="8710" width="18.42578125" customWidth="1"/>
    <col min="8711" max="8711" width="16" customWidth="1"/>
    <col min="8712" max="8712" width="34.7109375" customWidth="1"/>
    <col min="8713" max="8713" width="22.85546875" customWidth="1"/>
    <col min="8961" max="8961" width="6.140625" customWidth="1"/>
    <col min="8962" max="8962" width="6.42578125" customWidth="1"/>
    <col min="8963" max="8963" width="25.85546875" customWidth="1"/>
    <col min="8964" max="8964" width="9.140625" customWidth="1"/>
    <col min="8965" max="8965" width="20.42578125" customWidth="1"/>
    <col min="8966" max="8966" width="18.42578125" customWidth="1"/>
    <col min="8967" max="8967" width="16" customWidth="1"/>
    <col min="8968" max="8968" width="34.7109375" customWidth="1"/>
    <col min="8969" max="8969" width="22.85546875" customWidth="1"/>
    <col min="9217" max="9217" width="6.140625" customWidth="1"/>
    <col min="9218" max="9218" width="6.42578125" customWidth="1"/>
    <col min="9219" max="9219" width="25.85546875" customWidth="1"/>
    <col min="9220" max="9220" width="9.140625" customWidth="1"/>
    <col min="9221" max="9221" width="20.42578125" customWidth="1"/>
    <col min="9222" max="9222" width="18.42578125" customWidth="1"/>
    <col min="9223" max="9223" width="16" customWidth="1"/>
    <col min="9224" max="9224" width="34.7109375" customWidth="1"/>
    <col min="9225" max="9225" width="22.85546875" customWidth="1"/>
    <col min="9473" max="9473" width="6.140625" customWidth="1"/>
    <col min="9474" max="9474" width="6.42578125" customWidth="1"/>
    <col min="9475" max="9475" width="25.85546875" customWidth="1"/>
    <col min="9476" max="9476" width="9.140625" customWidth="1"/>
    <col min="9477" max="9477" width="20.42578125" customWidth="1"/>
    <col min="9478" max="9478" width="18.42578125" customWidth="1"/>
    <col min="9479" max="9479" width="16" customWidth="1"/>
    <col min="9480" max="9480" width="34.7109375" customWidth="1"/>
    <col min="9481" max="9481" width="22.85546875" customWidth="1"/>
    <col min="9729" max="9729" width="6.140625" customWidth="1"/>
    <col min="9730" max="9730" width="6.42578125" customWidth="1"/>
    <col min="9731" max="9731" width="25.85546875" customWidth="1"/>
    <col min="9732" max="9732" width="9.140625" customWidth="1"/>
    <col min="9733" max="9733" width="20.42578125" customWidth="1"/>
    <col min="9734" max="9734" width="18.42578125" customWidth="1"/>
    <col min="9735" max="9735" width="16" customWidth="1"/>
    <col min="9736" max="9736" width="34.7109375" customWidth="1"/>
    <col min="9737" max="9737" width="22.85546875" customWidth="1"/>
    <col min="9985" max="9985" width="6.140625" customWidth="1"/>
    <col min="9986" max="9986" width="6.42578125" customWidth="1"/>
    <col min="9987" max="9987" width="25.85546875" customWidth="1"/>
    <col min="9988" max="9988" width="9.140625" customWidth="1"/>
    <col min="9989" max="9989" width="20.42578125" customWidth="1"/>
    <col min="9990" max="9990" width="18.42578125" customWidth="1"/>
    <col min="9991" max="9991" width="16" customWidth="1"/>
    <col min="9992" max="9992" width="34.7109375" customWidth="1"/>
    <col min="9993" max="9993" width="22.85546875" customWidth="1"/>
    <col min="10241" max="10241" width="6.140625" customWidth="1"/>
    <col min="10242" max="10242" width="6.42578125" customWidth="1"/>
    <col min="10243" max="10243" width="25.85546875" customWidth="1"/>
    <col min="10244" max="10244" width="9.140625" customWidth="1"/>
    <col min="10245" max="10245" width="20.42578125" customWidth="1"/>
    <col min="10246" max="10246" width="18.42578125" customWidth="1"/>
    <col min="10247" max="10247" width="16" customWidth="1"/>
    <col min="10248" max="10248" width="34.7109375" customWidth="1"/>
    <col min="10249" max="10249" width="22.85546875" customWidth="1"/>
    <col min="10497" max="10497" width="6.140625" customWidth="1"/>
    <col min="10498" max="10498" width="6.42578125" customWidth="1"/>
    <col min="10499" max="10499" width="25.85546875" customWidth="1"/>
    <col min="10500" max="10500" width="9.140625" customWidth="1"/>
    <col min="10501" max="10501" width="20.42578125" customWidth="1"/>
    <col min="10502" max="10502" width="18.42578125" customWidth="1"/>
    <col min="10503" max="10503" width="16" customWidth="1"/>
    <col min="10504" max="10504" width="34.7109375" customWidth="1"/>
    <col min="10505" max="10505" width="22.85546875" customWidth="1"/>
    <col min="10753" max="10753" width="6.140625" customWidth="1"/>
    <col min="10754" max="10754" width="6.42578125" customWidth="1"/>
    <col min="10755" max="10755" width="25.85546875" customWidth="1"/>
    <col min="10756" max="10756" width="9.140625" customWidth="1"/>
    <col min="10757" max="10757" width="20.42578125" customWidth="1"/>
    <col min="10758" max="10758" width="18.42578125" customWidth="1"/>
    <col min="10759" max="10759" width="16" customWidth="1"/>
    <col min="10760" max="10760" width="34.7109375" customWidth="1"/>
    <col min="10761" max="10761" width="22.85546875" customWidth="1"/>
    <col min="11009" max="11009" width="6.140625" customWidth="1"/>
    <col min="11010" max="11010" width="6.42578125" customWidth="1"/>
    <col min="11011" max="11011" width="25.85546875" customWidth="1"/>
    <col min="11012" max="11012" width="9.140625" customWidth="1"/>
    <col min="11013" max="11013" width="20.42578125" customWidth="1"/>
    <col min="11014" max="11014" width="18.42578125" customWidth="1"/>
    <col min="11015" max="11015" width="16" customWidth="1"/>
    <col min="11016" max="11016" width="34.7109375" customWidth="1"/>
    <col min="11017" max="11017" width="22.85546875" customWidth="1"/>
    <col min="11265" max="11265" width="6.140625" customWidth="1"/>
    <col min="11266" max="11266" width="6.42578125" customWidth="1"/>
    <col min="11267" max="11267" width="25.85546875" customWidth="1"/>
    <col min="11268" max="11268" width="9.140625" customWidth="1"/>
    <col min="11269" max="11269" width="20.42578125" customWidth="1"/>
    <col min="11270" max="11270" width="18.42578125" customWidth="1"/>
    <col min="11271" max="11271" width="16" customWidth="1"/>
    <col min="11272" max="11272" width="34.7109375" customWidth="1"/>
    <col min="11273" max="11273" width="22.85546875" customWidth="1"/>
    <col min="11521" max="11521" width="6.140625" customWidth="1"/>
    <col min="11522" max="11522" width="6.42578125" customWidth="1"/>
    <col min="11523" max="11523" width="25.85546875" customWidth="1"/>
    <col min="11524" max="11524" width="9.140625" customWidth="1"/>
    <col min="11525" max="11525" width="20.42578125" customWidth="1"/>
    <col min="11526" max="11526" width="18.42578125" customWidth="1"/>
    <col min="11527" max="11527" width="16" customWidth="1"/>
    <col min="11528" max="11528" width="34.7109375" customWidth="1"/>
    <col min="11529" max="11529" width="22.85546875" customWidth="1"/>
    <col min="11777" max="11777" width="6.140625" customWidth="1"/>
    <col min="11778" max="11778" width="6.42578125" customWidth="1"/>
    <col min="11779" max="11779" width="25.85546875" customWidth="1"/>
    <col min="11780" max="11780" width="9.140625" customWidth="1"/>
    <col min="11781" max="11781" width="20.42578125" customWidth="1"/>
    <col min="11782" max="11782" width="18.42578125" customWidth="1"/>
    <col min="11783" max="11783" width="16" customWidth="1"/>
    <col min="11784" max="11784" width="34.7109375" customWidth="1"/>
    <col min="11785" max="11785" width="22.85546875" customWidth="1"/>
    <col min="12033" max="12033" width="6.140625" customWidth="1"/>
    <col min="12034" max="12034" width="6.42578125" customWidth="1"/>
    <col min="12035" max="12035" width="25.85546875" customWidth="1"/>
    <col min="12036" max="12036" width="9.140625" customWidth="1"/>
    <col min="12037" max="12037" width="20.42578125" customWidth="1"/>
    <col min="12038" max="12038" width="18.42578125" customWidth="1"/>
    <col min="12039" max="12039" width="16" customWidth="1"/>
    <col min="12040" max="12040" width="34.7109375" customWidth="1"/>
    <col min="12041" max="12041" width="22.85546875" customWidth="1"/>
    <col min="12289" max="12289" width="6.140625" customWidth="1"/>
    <col min="12290" max="12290" width="6.42578125" customWidth="1"/>
    <col min="12291" max="12291" width="25.85546875" customWidth="1"/>
    <col min="12292" max="12292" width="9.140625" customWidth="1"/>
    <col min="12293" max="12293" width="20.42578125" customWidth="1"/>
    <col min="12294" max="12294" width="18.42578125" customWidth="1"/>
    <col min="12295" max="12295" width="16" customWidth="1"/>
    <col min="12296" max="12296" width="34.7109375" customWidth="1"/>
    <col min="12297" max="12297" width="22.85546875" customWidth="1"/>
    <col min="12545" max="12545" width="6.140625" customWidth="1"/>
    <col min="12546" max="12546" width="6.42578125" customWidth="1"/>
    <col min="12547" max="12547" width="25.85546875" customWidth="1"/>
    <col min="12548" max="12548" width="9.140625" customWidth="1"/>
    <col min="12549" max="12549" width="20.42578125" customWidth="1"/>
    <col min="12550" max="12550" width="18.42578125" customWidth="1"/>
    <col min="12551" max="12551" width="16" customWidth="1"/>
    <col min="12552" max="12552" width="34.7109375" customWidth="1"/>
    <col min="12553" max="12553" width="22.85546875" customWidth="1"/>
    <col min="12801" max="12801" width="6.140625" customWidth="1"/>
    <col min="12802" max="12802" width="6.42578125" customWidth="1"/>
    <col min="12803" max="12803" width="25.85546875" customWidth="1"/>
    <col min="12804" max="12804" width="9.140625" customWidth="1"/>
    <col min="12805" max="12805" width="20.42578125" customWidth="1"/>
    <col min="12806" max="12806" width="18.42578125" customWidth="1"/>
    <col min="12807" max="12807" width="16" customWidth="1"/>
    <col min="12808" max="12808" width="34.7109375" customWidth="1"/>
    <col min="12809" max="12809" width="22.85546875" customWidth="1"/>
    <col min="13057" max="13057" width="6.140625" customWidth="1"/>
    <col min="13058" max="13058" width="6.42578125" customWidth="1"/>
    <col min="13059" max="13059" width="25.85546875" customWidth="1"/>
    <col min="13060" max="13060" width="9.140625" customWidth="1"/>
    <col min="13061" max="13061" width="20.42578125" customWidth="1"/>
    <col min="13062" max="13062" width="18.42578125" customWidth="1"/>
    <col min="13063" max="13063" width="16" customWidth="1"/>
    <col min="13064" max="13064" width="34.7109375" customWidth="1"/>
    <col min="13065" max="13065" width="22.85546875" customWidth="1"/>
    <col min="13313" max="13313" width="6.140625" customWidth="1"/>
    <col min="13314" max="13314" width="6.42578125" customWidth="1"/>
    <col min="13315" max="13315" width="25.85546875" customWidth="1"/>
    <col min="13316" max="13316" width="9.140625" customWidth="1"/>
    <col min="13317" max="13317" width="20.42578125" customWidth="1"/>
    <col min="13318" max="13318" width="18.42578125" customWidth="1"/>
    <col min="13319" max="13319" width="16" customWidth="1"/>
    <col min="13320" max="13320" width="34.7109375" customWidth="1"/>
    <col min="13321" max="13321" width="22.85546875" customWidth="1"/>
    <col min="13569" max="13569" width="6.140625" customWidth="1"/>
    <col min="13570" max="13570" width="6.42578125" customWidth="1"/>
    <col min="13571" max="13571" width="25.85546875" customWidth="1"/>
    <col min="13572" max="13572" width="9.140625" customWidth="1"/>
    <col min="13573" max="13573" width="20.42578125" customWidth="1"/>
    <col min="13574" max="13574" width="18.42578125" customWidth="1"/>
    <col min="13575" max="13575" width="16" customWidth="1"/>
    <col min="13576" max="13576" width="34.7109375" customWidth="1"/>
    <col min="13577" max="13577" width="22.85546875" customWidth="1"/>
    <col min="13825" max="13825" width="6.140625" customWidth="1"/>
    <col min="13826" max="13826" width="6.42578125" customWidth="1"/>
    <col min="13827" max="13827" width="25.85546875" customWidth="1"/>
    <col min="13828" max="13828" width="9.140625" customWidth="1"/>
    <col min="13829" max="13829" width="20.42578125" customWidth="1"/>
    <col min="13830" max="13830" width="18.42578125" customWidth="1"/>
    <col min="13831" max="13831" width="16" customWidth="1"/>
    <col min="13832" max="13832" width="34.7109375" customWidth="1"/>
    <col min="13833" max="13833" width="22.85546875" customWidth="1"/>
    <col min="14081" max="14081" width="6.140625" customWidth="1"/>
    <col min="14082" max="14082" width="6.42578125" customWidth="1"/>
    <col min="14083" max="14083" width="25.85546875" customWidth="1"/>
    <col min="14084" max="14084" width="9.140625" customWidth="1"/>
    <col min="14085" max="14085" width="20.42578125" customWidth="1"/>
    <col min="14086" max="14086" width="18.42578125" customWidth="1"/>
    <col min="14087" max="14087" width="16" customWidth="1"/>
    <col min="14088" max="14088" width="34.7109375" customWidth="1"/>
    <col min="14089" max="14089" width="22.85546875" customWidth="1"/>
    <col min="14337" max="14337" width="6.140625" customWidth="1"/>
    <col min="14338" max="14338" width="6.42578125" customWidth="1"/>
    <col min="14339" max="14339" width="25.85546875" customWidth="1"/>
    <col min="14340" max="14340" width="9.140625" customWidth="1"/>
    <col min="14341" max="14341" width="20.42578125" customWidth="1"/>
    <col min="14342" max="14342" width="18.42578125" customWidth="1"/>
    <col min="14343" max="14343" width="16" customWidth="1"/>
    <col min="14344" max="14344" width="34.7109375" customWidth="1"/>
    <col min="14345" max="14345" width="22.85546875" customWidth="1"/>
    <col min="14593" max="14593" width="6.140625" customWidth="1"/>
    <col min="14594" max="14594" width="6.42578125" customWidth="1"/>
    <col min="14595" max="14595" width="25.85546875" customWidth="1"/>
    <col min="14596" max="14596" width="9.140625" customWidth="1"/>
    <col min="14597" max="14597" width="20.42578125" customWidth="1"/>
    <col min="14598" max="14598" width="18.42578125" customWidth="1"/>
    <col min="14599" max="14599" width="16" customWidth="1"/>
    <col min="14600" max="14600" width="34.7109375" customWidth="1"/>
    <col min="14601" max="14601" width="22.85546875" customWidth="1"/>
    <col min="14849" max="14849" width="6.140625" customWidth="1"/>
    <col min="14850" max="14850" width="6.42578125" customWidth="1"/>
    <col min="14851" max="14851" width="25.85546875" customWidth="1"/>
    <col min="14852" max="14852" width="9.140625" customWidth="1"/>
    <col min="14853" max="14853" width="20.42578125" customWidth="1"/>
    <col min="14854" max="14854" width="18.42578125" customWidth="1"/>
    <col min="14855" max="14855" width="16" customWidth="1"/>
    <col min="14856" max="14856" width="34.7109375" customWidth="1"/>
    <col min="14857" max="14857" width="22.85546875" customWidth="1"/>
    <col min="15105" max="15105" width="6.140625" customWidth="1"/>
    <col min="15106" max="15106" width="6.42578125" customWidth="1"/>
    <col min="15107" max="15107" width="25.85546875" customWidth="1"/>
    <col min="15108" max="15108" width="9.140625" customWidth="1"/>
    <col min="15109" max="15109" width="20.42578125" customWidth="1"/>
    <col min="15110" max="15110" width="18.42578125" customWidth="1"/>
    <col min="15111" max="15111" width="16" customWidth="1"/>
    <col min="15112" max="15112" width="34.7109375" customWidth="1"/>
    <col min="15113" max="15113" width="22.85546875" customWidth="1"/>
    <col min="15361" max="15361" width="6.140625" customWidth="1"/>
    <col min="15362" max="15362" width="6.42578125" customWidth="1"/>
    <col min="15363" max="15363" width="25.85546875" customWidth="1"/>
    <col min="15364" max="15364" width="9.140625" customWidth="1"/>
    <col min="15365" max="15365" width="20.42578125" customWidth="1"/>
    <col min="15366" max="15366" width="18.42578125" customWidth="1"/>
    <col min="15367" max="15367" width="16" customWidth="1"/>
    <col min="15368" max="15368" width="34.7109375" customWidth="1"/>
    <col min="15369" max="15369" width="22.85546875" customWidth="1"/>
    <col min="15617" max="15617" width="6.140625" customWidth="1"/>
    <col min="15618" max="15618" width="6.42578125" customWidth="1"/>
    <col min="15619" max="15619" width="25.85546875" customWidth="1"/>
    <col min="15620" max="15620" width="9.140625" customWidth="1"/>
    <col min="15621" max="15621" width="20.42578125" customWidth="1"/>
    <col min="15622" max="15622" width="18.42578125" customWidth="1"/>
    <col min="15623" max="15623" width="16" customWidth="1"/>
    <col min="15624" max="15624" width="34.7109375" customWidth="1"/>
    <col min="15625" max="15625" width="22.85546875" customWidth="1"/>
    <col min="15873" max="15873" width="6.140625" customWidth="1"/>
    <col min="15874" max="15874" width="6.42578125" customWidth="1"/>
    <col min="15875" max="15875" width="25.85546875" customWidth="1"/>
    <col min="15876" max="15876" width="9.140625" customWidth="1"/>
    <col min="15877" max="15877" width="20.42578125" customWidth="1"/>
    <col min="15878" max="15878" width="18.42578125" customWidth="1"/>
    <col min="15879" max="15879" width="16" customWidth="1"/>
    <col min="15880" max="15880" width="34.7109375" customWidth="1"/>
    <col min="15881" max="15881" width="22.85546875" customWidth="1"/>
    <col min="16129" max="16129" width="6.140625" customWidth="1"/>
    <col min="16130" max="16130" width="6.42578125" customWidth="1"/>
    <col min="16131" max="16131" width="25.85546875" customWidth="1"/>
    <col min="16132" max="16132" width="9.140625" customWidth="1"/>
    <col min="16133" max="16133" width="20.42578125" customWidth="1"/>
    <col min="16134" max="16134" width="18.42578125" customWidth="1"/>
    <col min="16135" max="16135" width="16" customWidth="1"/>
    <col min="16136" max="16136" width="34.7109375" customWidth="1"/>
    <col min="16137" max="16137" width="22.85546875" customWidth="1"/>
  </cols>
  <sheetData>
    <row r="1" spans="1:8" s="85" customFormat="1" ht="15.75" x14ac:dyDescent="0.25">
      <c r="A1" s="87"/>
      <c r="B1" s="86"/>
      <c r="C1" s="455" t="s">
        <v>191</v>
      </c>
      <c r="D1" s="455"/>
      <c r="E1" s="455"/>
      <c r="F1" s="455"/>
      <c r="G1" s="455"/>
      <c r="H1" s="455"/>
    </row>
    <row r="2" spans="1:8" s="85" customFormat="1" ht="15.75" x14ac:dyDescent="0.25">
      <c r="A2" s="87"/>
      <c r="B2" s="86"/>
      <c r="C2" s="456" t="s">
        <v>192</v>
      </c>
      <c r="D2" s="456"/>
      <c r="E2" s="456"/>
      <c r="F2" s="456"/>
      <c r="G2" s="456"/>
      <c r="H2" s="456"/>
    </row>
    <row r="3" spans="1:8" s="85" customFormat="1" ht="15.75" x14ac:dyDescent="0.25">
      <c r="A3" s="87"/>
      <c r="B3" s="86"/>
      <c r="C3" s="456" t="s">
        <v>98</v>
      </c>
      <c r="D3" s="456"/>
      <c r="E3" s="456"/>
      <c r="F3" s="456"/>
      <c r="G3" s="456"/>
      <c r="H3" s="456"/>
    </row>
    <row r="4" spans="1:8" s="85" customFormat="1" ht="15.75" x14ac:dyDescent="0.25">
      <c r="A4" s="87"/>
      <c r="B4" s="86"/>
      <c r="C4" s="457" t="s">
        <v>440</v>
      </c>
      <c r="D4" s="457"/>
      <c r="E4" s="457"/>
      <c r="F4" s="457"/>
      <c r="G4" s="457"/>
      <c r="H4" s="457"/>
    </row>
    <row r="5" spans="1:8" s="85" customFormat="1" ht="15.75" x14ac:dyDescent="0.25">
      <c r="A5" s="87"/>
      <c r="B5" s="86"/>
      <c r="C5" s="281"/>
      <c r="D5" s="281"/>
      <c r="E5" s="281"/>
      <c r="F5" s="281"/>
      <c r="G5" s="281"/>
      <c r="H5" s="281"/>
    </row>
    <row r="6" spans="1:8" x14ac:dyDescent="0.2">
      <c r="F6" s="463" t="s">
        <v>326</v>
      </c>
      <c r="G6" s="463"/>
      <c r="H6" s="463"/>
    </row>
    <row r="7" spans="1:8" x14ac:dyDescent="0.2">
      <c r="F7" s="456" t="s">
        <v>196</v>
      </c>
      <c r="G7" s="456"/>
      <c r="H7" s="456"/>
    </row>
    <row r="8" spans="1:8" x14ac:dyDescent="0.2">
      <c r="F8" s="456" t="s">
        <v>98</v>
      </c>
      <c r="G8" s="456"/>
      <c r="H8" s="456"/>
    </row>
    <row r="9" spans="1:8" x14ac:dyDescent="0.2">
      <c r="F9" s="456" t="s">
        <v>327</v>
      </c>
      <c r="G9" s="456"/>
      <c r="H9" s="456"/>
    </row>
    <row r="10" spans="1:8" x14ac:dyDescent="0.2">
      <c r="F10" s="291"/>
      <c r="G10" s="292"/>
      <c r="H10" s="292"/>
    </row>
    <row r="12" spans="1:8" ht="18.75" x14ac:dyDescent="0.3">
      <c r="C12" s="461" t="s">
        <v>328</v>
      </c>
      <c r="D12" s="462"/>
      <c r="E12" s="462"/>
      <c r="F12" s="462"/>
      <c r="G12" s="462"/>
      <c r="H12" s="464"/>
    </row>
    <row r="13" spans="1:8" ht="18.75" x14ac:dyDescent="0.3">
      <c r="C13" s="461"/>
      <c r="D13" s="462"/>
      <c r="E13" s="462"/>
      <c r="F13" s="462"/>
      <c r="G13" s="462"/>
      <c r="H13" s="293"/>
    </row>
    <row r="14" spans="1:8" ht="13.5" thickBot="1" x14ac:dyDescent="0.25"/>
    <row r="15" spans="1:8" ht="27" customHeight="1" x14ac:dyDescent="0.2">
      <c r="A15" s="294" t="s">
        <v>6</v>
      </c>
      <c r="B15" s="468" t="s">
        <v>329</v>
      </c>
      <c r="C15" s="469"/>
      <c r="D15" s="470" t="s">
        <v>330</v>
      </c>
      <c r="E15" s="471"/>
      <c r="F15" s="471"/>
      <c r="G15" s="471"/>
      <c r="H15" s="472"/>
    </row>
    <row r="16" spans="1:8" s="290" customFormat="1" ht="11.25" x14ac:dyDescent="0.2">
      <c r="A16" s="295"/>
      <c r="B16" s="296">
        <v>1</v>
      </c>
      <c r="C16" s="296">
        <v>2</v>
      </c>
      <c r="D16" s="473">
        <v>3</v>
      </c>
      <c r="E16" s="473"/>
      <c r="F16" s="473"/>
      <c r="G16" s="473"/>
      <c r="H16" s="474"/>
    </row>
    <row r="17" spans="1:9" x14ac:dyDescent="0.2">
      <c r="A17" s="297"/>
      <c r="B17" s="475" t="s">
        <v>51</v>
      </c>
      <c r="C17" s="475"/>
      <c r="D17" s="475"/>
      <c r="E17" s="475"/>
      <c r="F17" s="475"/>
      <c r="G17" s="475"/>
      <c r="H17" s="476"/>
    </row>
    <row r="18" spans="1:9" ht="40.5" customHeight="1" x14ac:dyDescent="0.2">
      <c r="A18" s="298">
        <v>1</v>
      </c>
      <c r="B18" s="299" t="s">
        <v>34</v>
      </c>
      <c r="C18" s="300" t="s">
        <v>331</v>
      </c>
      <c r="D18" s="465" t="s">
        <v>332</v>
      </c>
      <c r="E18" s="466"/>
      <c r="F18" s="466"/>
      <c r="G18" s="466"/>
      <c r="H18" s="467"/>
    </row>
    <row r="19" spans="1:9" ht="42" customHeight="1" x14ac:dyDescent="0.2">
      <c r="A19" s="298">
        <v>2</v>
      </c>
      <c r="B19" s="299" t="s">
        <v>34</v>
      </c>
      <c r="C19" s="300" t="s">
        <v>333</v>
      </c>
      <c r="D19" s="465" t="s">
        <v>332</v>
      </c>
      <c r="E19" s="466"/>
      <c r="F19" s="466"/>
      <c r="G19" s="466"/>
      <c r="H19" s="467"/>
      <c r="I19" s="301"/>
    </row>
    <row r="20" spans="1:9" ht="44.25" customHeight="1" x14ac:dyDescent="0.2">
      <c r="A20" s="298">
        <v>3</v>
      </c>
      <c r="B20" s="299" t="s">
        <v>34</v>
      </c>
      <c r="C20" s="300" t="s">
        <v>334</v>
      </c>
      <c r="D20" s="465" t="s">
        <v>335</v>
      </c>
      <c r="E20" s="466"/>
      <c r="F20" s="466"/>
      <c r="G20" s="466"/>
      <c r="H20" s="467"/>
    </row>
    <row r="21" spans="1:9" ht="31.5" customHeight="1" x14ac:dyDescent="0.2">
      <c r="A21" s="298">
        <v>4</v>
      </c>
      <c r="B21" s="299" t="s">
        <v>34</v>
      </c>
      <c r="C21" s="300" t="s">
        <v>336</v>
      </c>
      <c r="D21" s="465" t="s">
        <v>337</v>
      </c>
      <c r="E21" s="466"/>
      <c r="F21" s="466"/>
      <c r="G21" s="466"/>
      <c r="H21" s="467"/>
    </row>
    <row r="22" spans="1:9" ht="29.25" customHeight="1" x14ac:dyDescent="0.2">
      <c r="A22" s="298">
        <v>5</v>
      </c>
      <c r="B22" s="299" t="s">
        <v>34</v>
      </c>
      <c r="C22" s="300" t="s">
        <v>338</v>
      </c>
      <c r="D22" s="465" t="s">
        <v>339</v>
      </c>
      <c r="E22" s="466"/>
      <c r="F22" s="466"/>
      <c r="G22" s="466"/>
      <c r="H22" s="467"/>
    </row>
    <row r="23" spans="1:9" ht="29.25" customHeight="1" x14ac:dyDescent="0.2">
      <c r="A23" s="298">
        <v>6</v>
      </c>
      <c r="B23" s="299" t="s">
        <v>34</v>
      </c>
      <c r="C23" s="300" t="s">
        <v>340</v>
      </c>
      <c r="D23" s="465" t="s">
        <v>341</v>
      </c>
      <c r="E23" s="466"/>
      <c r="F23" s="466"/>
      <c r="G23" s="466"/>
      <c r="H23" s="467"/>
    </row>
    <row r="24" spans="1:9" ht="29.25" customHeight="1" x14ac:dyDescent="0.2">
      <c r="A24" s="298">
        <v>7</v>
      </c>
      <c r="B24" s="299" t="s">
        <v>34</v>
      </c>
      <c r="C24" s="300" t="s">
        <v>342</v>
      </c>
      <c r="D24" s="465" t="s">
        <v>343</v>
      </c>
      <c r="E24" s="466"/>
      <c r="F24" s="466"/>
      <c r="G24" s="466"/>
      <c r="H24" s="467"/>
    </row>
    <row r="25" spans="1:9" ht="29.25" customHeight="1" x14ac:dyDescent="0.2">
      <c r="A25" s="298">
        <v>8</v>
      </c>
      <c r="B25" s="299" t="s">
        <v>34</v>
      </c>
      <c r="C25" s="300" t="s">
        <v>344</v>
      </c>
      <c r="D25" s="465" t="s">
        <v>345</v>
      </c>
      <c r="E25" s="466"/>
      <c r="F25" s="466"/>
      <c r="G25" s="466"/>
      <c r="H25" s="467"/>
    </row>
    <row r="26" spans="1:9" ht="29.25" customHeight="1" x14ac:dyDescent="0.2">
      <c r="A26" s="298">
        <v>9</v>
      </c>
      <c r="B26" s="299" t="s">
        <v>34</v>
      </c>
      <c r="C26" s="300" t="s">
        <v>346</v>
      </c>
      <c r="D26" s="465" t="s">
        <v>347</v>
      </c>
      <c r="E26" s="466"/>
      <c r="F26" s="466"/>
      <c r="G26" s="466"/>
      <c r="H26" s="467"/>
    </row>
    <row r="27" spans="1:9" ht="45" customHeight="1" x14ac:dyDescent="0.2">
      <c r="A27" s="298">
        <v>10</v>
      </c>
      <c r="B27" s="299" t="s">
        <v>34</v>
      </c>
      <c r="C27" s="300" t="s">
        <v>348</v>
      </c>
      <c r="D27" s="465" t="s">
        <v>349</v>
      </c>
      <c r="E27" s="466"/>
      <c r="F27" s="466"/>
      <c r="G27" s="466"/>
      <c r="H27" s="467"/>
    </row>
    <row r="28" spans="1:9" ht="26.25" customHeight="1" x14ac:dyDescent="0.2">
      <c r="A28" s="298">
        <v>11</v>
      </c>
      <c r="B28" s="299" t="s">
        <v>34</v>
      </c>
      <c r="C28" s="300" t="s">
        <v>350</v>
      </c>
      <c r="D28" s="465" t="s">
        <v>351</v>
      </c>
      <c r="E28" s="466"/>
      <c r="F28" s="466"/>
      <c r="G28" s="466"/>
      <c r="H28" s="467"/>
    </row>
    <row r="29" spans="1:9" ht="30.75" customHeight="1" x14ac:dyDescent="0.2">
      <c r="A29" s="298">
        <v>12</v>
      </c>
      <c r="B29" s="299" t="s">
        <v>34</v>
      </c>
      <c r="C29" s="300" t="s">
        <v>352</v>
      </c>
      <c r="D29" s="465" t="s">
        <v>353</v>
      </c>
      <c r="E29" s="466"/>
      <c r="F29" s="466"/>
      <c r="G29" s="466"/>
      <c r="H29" s="467"/>
    </row>
    <row r="30" spans="1:9" s="14" customFormat="1" ht="29.25" customHeight="1" x14ac:dyDescent="0.2">
      <c r="A30" s="298">
        <v>13</v>
      </c>
      <c r="B30" s="299" t="s">
        <v>34</v>
      </c>
      <c r="C30" s="300" t="s">
        <v>354</v>
      </c>
      <c r="D30" s="465" t="s">
        <v>355</v>
      </c>
      <c r="E30" s="466"/>
      <c r="F30" s="466"/>
      <c r="G30" s="466"/>
      <c r="H30" s="467"/>
    </row>
    <row r="31" spans="1:9" ht="29.25" customHeight="1" x14ac:dyDescent="0.2">
      <c r="A31" s="298">
        <v>14</v>
      </c>
      <c r="B31" s="299" t="s">
        <v>34</v>
      </c>
      <c r="C31" s="300" t="s">
        <v>356</v>
      </c>
      <c r="D31" s="465" t="s">
        <v>357</v>
      </c>
      <c r="E31" s="466"/>
      <c r="F31" s="466"/>
      <c r="G31" s="466"/>
      <c r="H31" s="467"/>
    </row>
    <row r="32" spans="1:9" ht="29.25" customHeight="1" x14ac:dyDescent="0.2">
      <c r="A32" s="298">
        <v>15</v>
      </c>
      <c r="B32" s="299" t="s">
        <v>34</v>
      </c>
      <c r="C32" s="300" t="s">
        <v>358</v>
      </c>
      <c r="D32" s="465" t="s">
        <v>359</v>
      </c>
      <c r="E32" s="466"/>
      <c r="F32" s="466"/>
      <c r="G32" s="466"/>
      <c r="H32" s="467"/>
    </row>
    <row r="33" spans="1:8" ht="29.25" customHeight="1" x14ac:dyDescent="0.2">
      <c r="A33" s="298">
        <v>16</v>
      </c>
      <c r="B33" s="299" t="s">
        <v>34</v>
      </c>
      <c r="C33" s="300" t="s">
        <v>360</v>
      </c>
      <c r="D33" s="465" t="s">
        <v>361</v>
      </c>
      <c r="E33" s="466"/>
      <c r="F33" s="466"/>
      <c r="G33" s="466"/>
      <c r="H33" s="467"/>
    </row>
    <row r="34" spans="1:8" ht="29.25" customHeight="1" x14ac:dyDescent="0.2">
      <c r="A34" s="298">
        <v>17</v>
      </c>
      <c r="B34" s="299" t="s">
        <v>34</v>
      </c>
      <c r="C34" s="300" t="s">
        <v>362</v>
      </c>
      <c r="D34" s="465" t="s">
        <v>363</v>
      </c>
      <c r="E34" s="466"/>
      <c r="F34" s="466"/>
      <c r="G34" s="466"/>
      <c r="H34" s="467"/>
    </row>
    <row r="35" spans="1:8" ht="29.25" customHeight="1" x14ac:dyDescent="0.2">
      <c r="A35" s="298">
        <v>18</v>
      </c>
      <c r="B35" s="299" t="s">
        <v>34</v>
      </c>
      <c r="C35" s="300" t="s">
        <v>364</v>
      </c>
      <c r="D35" s="465" t="s">
        <v>365</v>
      </c>
      <c r="E35" s="466"/>
      <c r="F35" s="466"/>
      <c r="G35" s="466"/>
      <c r="H35" s="467"/>
    </row>
    <row r="36" spans="1:8" ht="29.25" customHeight="1" x14ac:dyDescent="0.2">
      <c r="A36" s="298">
        <v>19</v>
      </c>
      <c r="B36" s="299" t="s">
        <v>34</v>
      </c>
      <c r="C36" s="300" t="s">
        <v>366</v>
      </c>
      <c r="D36" s="465" t="s">
        <v>275</v>
      </c>
      <c r="E36" s="466"/>
      <c r="F36" s="466"/>
      <c r="G36" s="466"/>
      <c r="H36" s="467"/>
    </row>
    <row r="37" spans="1:8" ht="40.5" customHeight="1" x14ac:dyDescent="0.2">
      <c r="A37" s="298">
        <v>20</v>
      </c>
      <c r="B37" s="299" t="s">
        <v>34</v>
      </c>
      <c r="C37" s="300" t="s">
        <v>367</v>
      </c>
      <c r="D37" s="465" t="s">
        <v>265</v>
      </c>
      <c r="E37" s="466"/>
      <c r="F37" s="466"/>
      <c r="G37" s="466"/>
      <c r="H37" s="467"/>
    </row>
    <row r="38" spans="1:8" ht="29.25" customHeight="1" x14ac:dyDescent="0.2">
      <c r="A38" s="298">
        <v>21</v>
      </c>
      <c r="B38" s="299" t="s">
        <v>34</v>
      </c>
      <c r="C38" s="300" t="s">
        <v>368</v>
      </c>
      <c r="D38" s="465" t="s">
        <v>369</v>
      </c>
      <c r="E38" s="466"/>
      <c r="F38" s="466"/>
      <c r="G38" s="466"/>
      <c r="H38" s="467"/>
    </row>
    <row r="39" spans="1:8" ht="29.25" customHeight="1" x14ac:dyDescent="0.2">
      <c r="A39" s="298">
        <v>22</v>
      </c>
      <c r="B39" s="299" t="s">
        <v>34</v>
      </c>
      <c r="C39" s="302" t="s">
        <v>370</v>
      </c>
      <c r="D39" s="465" t="s">
        <v>371</v>
      </c>
      <c r="E39" s="466"/>
      <c r="F39" s="466"/>
      <c r="G39" s="466"/>
      <c r="H39" s="467"/>
    </row>
    <row r="40" spans="1:8" s="303" customFormat="1" ht="29.25" customHeight="1" x14ac:dyDescent="0.2">
      <c r="A40" s="298">
        <v>23</v>
      </c>
      <c r="B40" s="299" t="s">
        <v>34</v>
      </c>
      <c r="C40" s="302" t="s">
        <v>372</v>
      </c>
      <c r="D40" s="465" t="s">
        <v>373</v>
      </c>
      <c r="E40" s="466"/>
      <c r="F40" s="466"/>
      <c r="G40" s="466"/>
      <c r="H40" s="467"/>
    </row>
    <row r="41" spans="1:8" s="303" customFormat="1" ht="51" customHeight="1" x14ac:dyDescent="0.2">
      <c r="A41" s="298">
        <v>24</v>
      </c>
      <c r="B41" s="299" t="s">
        <v>34</v>
      </c>
      <c r="C41" s="304" t="s">
        <v>374</v>
      </c>
      <c r="D41" s="486" t="s">
        <v>375</v>
      </c>
      <c r="E41" s="486"/>
      <c r="F41" s="486"/>
      <c r="G41" s="486"/>
      <c r="H41" s="487"/>
    </row>
    <row r="42" spans="1:8" s="303" customFormat="1" ht="30" customHeight="1" thickBot="1" x14ac:dyDescent="0.25">
      <c r="A42" s="305">
        <v>25</v>
      </c>
      <c r="B42" s="306" t="s">
        <v>34</v>
      </c>
      <c r="C42" s="307" t="s">
        <v>376</v>
      </c>
      <c r="D42" s="488" t="s">
        <v>377</v>
      </c>
      <c r="E42" s="488"/>
      <c r="F42" s="488"/>
      <c r="G42" s="488"/>
      <c r="H42" s="489"/>
    </row>
    <row r="43" spans="1:8" s="303" customFormat="1" ht="15.75" x14ac:dyDescent="0.2">
      <c r="A43" s="308"/>
      <c r="B43" s="309"/>
      <c r="C43" s="310"/>
      <c r="D43" s="490"/>
      <c r="E43" s="491"/>
      <c r="F43" s="491"/>
      <c r="G43" s="491"/>
      <c r="H43" s="491"/>
    </row>
    <row r="44" spans="1:8" s="303" customFormat="1" ht="15.75" x14ac:dyDescent="0.2">
      <c r="A44" s="308"/>
      <c r="B44" s="483"/>
      <c r="C44" s="484"/>
      <c r="D44" s="484"/>
      <c r="E44" s="484"/>
      <c r="F44" s="484"/>
      <c r="G44" s="484"/>
      <c r="H44" s="485"/>
    </row>
    <row r="45" spans="1:8" s="303" customFormat="1" ht="15.75" x14ac:dyDescent="0.2">
      <c r="A45" s="308"/>
      <c r="B45" s="477"/>
      <c r="C45" s="477"/>
      <c r="D45" s="477"/>
      <c r="E45" s="477"/>
      <c r="F45" s="477"/>
      <c r="G45" s="477"/>
      <c r="H45" s="478"/>
    </row>
    <row r="46" spans="1:8" x14ac:dyDescent="0.2">
      <c r="B46" s="479"/>
      <c r="C46" s="479"/>
      <c r="D46" s="479"/>
      <c r="E46" s="479"/>
      <c r="F46" s="479"/>
      <c r="G46" s="479"/>
      <c r="H46" s="480"/>
    </row>
    <row r="47" spans="1:8" ht="15.75" x14ac:dyDescent="0.2">
      <c r="B47" s="481"/>
      <c r="C47" s="481"/>
      <c r="D47" s="481"/>
      <c r="E47" s="481"/>
      <c r="F47" s="481"/>
      <c r="G47" s="481"/>
      <c r="H47" s="482"/>
    </row>
    <row r="48" spans="1:8" ht="15.75" x14ac:dyDescent="0.2">
      <c r="B48" s="481"/>
      <c r="C48" s="481"/>
      <c r="D48" s="481"/>
      <c r="E48" s="481"/>
      <c r="F48" s="481"/>
      <c r="G48" s="481"/>
      <c r="H48" s="482"/>
    </row>
    <row r="49" spans="2:8" ht="15.75" x14ac:dyDescent="0.2">
      <c r="B49" s="481"/>
      <c r="C49" s="481"/>
      <c r="D49" s="481"/>
      <c r="E49" s="481"/>
      <c r="F49" s="481"/>
      <c r="G49" s="481"/>
      <c r="H49" s="482"/>
    </row>
  </sheetData>
  <mergeCells count="46">
    <mergeCell ref="C1:H1"/>
    <mergeCell ref="C2:H2"/>
    <mergeCell ref="C3:H3"/>
    <mergeCell ref="C4:H4"/>
    <mergeCell ref="B44:H44"/>
    <mergeCell ref="D38:H38"/>
    <mergeCell ref="D39:H39"/>
    <mergeCell ref="D40:H40"/>
    <mergeCell ref="D41:H41"/>
    <mergeCell ref="D42:H42"/>
    <mergeCell ref="D43:H43"/>
    <mergeCell ref="D32:H32"/>
    <mergeCell ref="D33:H33"/>
    <mergeCell ref="D34:H34"/>
    <mergeCell ref="D35:H35"/>
    <mergeCell ref="D36:H36"/>
    <mergeCell ref="B45:H45"/>
    <mergeCell ref="B46:H46"/>
    <mergeCell ref="B47:H47"/>
    <mergeCell ref="B48:H48"/>
    <mergeCell ref="B49:H49"/>
    <mergeCell ref="D37:H37"/>
    <mergeCell ref="D26:H26"/>
    <mergeCell ref="D27:H27"/>
    <mergeCell ref="D28:H28"/>
    <mergeCell ref="D29:H29"/>
    <mergeCell ref="D30:H30"/>
    <mergeCell ref="D31:H31"/>
    <mergeCell ref="D25:H25"/>
    <mergeCell ref="B15:C15"/>
    <mergeCell ref="D15:H15"/>
    <mergeCell ref="D16:H16"/>
    <mergeCell ref="B17:H17"/>
    <mergeCell ref="D18:H18"/>
    <mergeCell ref="D19:H19"/>
    <mergeCell ref="D20:H20"/>
    <mergeCell ref="D21:H21"/>
    <mergeCell ref="D22:H22"/>
    <mergeCell ref="D23:H23"/>
    <mergeCell ref="D24:H24"/>
    <mergeCell ref="C13:G13"/>
    <mergeCell ref="F6:H6"/>
    <mergeCell ref="F7:H7"/>
    <mergeCell ref="F8:H8"/>
    <mergeCell ref="F9:H9"/>
    <mergeCell ref="C12:H12"/>
  </mergeCells>
  <pageMargins left="0.35433070866141736" right="0.27559055118110237" top="0.98425196850393704" bottom="0.47244094488188981" header="0.27559055118110237" footer="0.27559055118110237"/>
  <pageSetup paperSize="9" scale="72" fitToHeight="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92"/>
  <sheetViews>
    <sheetView view="pageBreakPreview" zoomScaleNormal="100" zoomScaleSheetLayoutView="100" workbookViewId="0">
      <selection activeCell="J10" sqref="J10"/>
    </sheetView>
  </sheetViews>
  <sheetFormatPr defaultRowHeight="12.75" x14ac:dyDescent="0.2"/>
  <cols>
    <col min="1" max="1" width="3.140625" style="4" customWidth="1"/>
    <col min="2" max="2" width="4.7109375" style="4" customWidth="1"/>
    <col min="3" max="3" width="2.140625" style="4" customWidth="1"/>
    <col min="4" max="4" width="2.7109375" style="4" customWidth="1"/>
    <col min="5" max="5" width="3" style="4" customWidth="1"/>
    <col min="6" max="6" width="3.7109375" style="4" customWidth="1"/>
    <col min="7" max="7" width="3.42578125" style="4" customWidth="1"/>
    <col min="8" max="8" width="5.42578125" style="4" customWidth="1"/>
    <col min="9" max="9" width="5.85546875" style="4" customWidth="1"/>
    <col min="10" max="10" width="64.85546875" style="13" customWidth="1"/>
    <col min="11" max="11" width="10.7109375" style="6" customWidth="1"/>
    <col min="12" max="12" width="8.85546875" style="82" customWidth="1"/>
    <col min="13" max="13" width="8.42578125" style="82" customWidth="1"/>
    <col min="14" max="16384" width="9.140625" style="6"/>
  </cols>
  <sheetData>
    <row r="1" spans="1:13" s="3" customFormat="1" ht="15.75" x14ac:dyDescent="0.25">
      <c r="A1" s="1"/>
      <c r="B1" s="2"/>
      <c r="I1" s="89"/>
      <c r="J1" s="455" t="s">
        <v>302</v>
      </c>
      <c r="K1" s="455"/>
      <c r="L1" s="455"/>
      <c r="M1" s="455"/>
    </row>
    <row r="2" spans="1:13" s="3" customFormat="1" ht="15.75" x14ac:dyDescent="0.25">
      <c r="A2" s="1"/>
      <c r="B2" s="2"/>
      <c r="I2" s="89"/>
      <c r="J2" s="456" t="s">
        <v>192</v>
      </c>
      <c r="K2" s="456"/>
      <c r="L2" s="456"/>
      <c r="M2" s="456"/>
    </row>
    <row r="3" spans="1:13" s="3" customFormat="1" ht="15.75" x14ac:dyDescent="0.25">
      <c r="A3" s="1"/>
      <c r="B3" s="2"/>
      <c r="I3" s="89"/>
      <c r="J3" s="456" t="s">
        <v>98</v>
      </c>
      <c r="K3" s="456"/>
      <c r="L3" s="456"/>
      <c r="M3" s="456"/>
    </row>
    <row r="4" spans="1:13" s="3" customFormat="1" ht="15.75" x14ac:dyDescent="0.25">
      <c r="A4" s="1"/>
      <c r="B4" s="2"/>
      <c r="I4" s="89"/>
      <c r="J4" s="457" t="s">
        <v>440</v>
      </c>
      <c r="K4" s="457"/>
      <c r="L4" s="457"/>
      <c r="M4" s="457"/>
    </row>
    <row r="5" spans="1:13" x14ac:dyDescent="0.2">
      <c r="I5" s="110"/>
      <c r="J5" s="7"/>
      <c r="K5" s="110"/>
      <c r="L5" s="119"/>
      <c r="M5" s="119"/>
    </row>
    <row r="6" spans="1:13" ht="13.5" customHeight="1" x14ac:dyDescent="0.2">
      <c r="I6" s="110"/>
      <c r="J6" s="515" t="s">
        <v>9</v>
      </c>
      <c r="K6" s="515"/>
      <c r="L6" s="515"/>
      <c r="M6" s="515"/>
    </row>
    <row r="7" spans="1:13" ht="13.5" customHeight="1" x14ac:dyDescent="0.2">
      <c r="I7" s="516" t="s">
        <v>196</v>
      </c>
      <c r="J7" s="516"/>
      <c r="K7" s="516"/>
      <c r="L7" s="516"/>
      <c r="M7" s="516"/>
    </row>
    <row r="8" spans="1:13" ht="13.5" customHeight="1" x14ac:dyDescent="0.2">
      <c r="I8" s="516" t="s">
        <v>98</v>
      </c>
      <c r="J8" s="516"/>
      <c r="K8" s="516"/>
      <c r="L8" s="516"/>
      <c r="M8" s="516"/>
    </row>
    <row r="9" spans="1:13" ht="13.5" customHeight="1" x14ac:dyDescent="0.2">
      <c r="I9" s="110"/>
      <c r="J9" s="457" t="s">
        <v>318</v>
      </c>
      <c r="K9" s="457"/>
      <c r="L9" s="457"/>
      <c r="M9" s="457"/>
    </row>
    <row r="10" spans="1:13" ht="13.5" customHeight="1" x14ac:dyDescent="0.2">
      <c r="J10" s="7"/>
      <c r="K10" s="7"/>
    </row>
    <row r="11" spans="1:13" x14ac:dyDescent="0.2">
      <c r="J11" s="7"/>
      <c r="K11" s="7"/>
    </row>
    <row r="12" spans="1:13" ht="18.75" x14ac:dyDescent="0.2">
      <c r="A12" s="514" t="s">
        <v>321</v>
      </c>
      <c r="B12" s="514"/>
      <c r="C12" s="514"/>
      <c r="D12" s="514"/>
      <c r="E12" s="514"/>
      <c r="F12" s="514"/>
      <c r="G12" s="514"/>
      <c r="H12" s="514"/>
      <c r="I12" s="514"/>
      <c r="J12" s="514"/>
      <c r="K12" s="514"/>
    </row>
    <row r="13" spans="1:13" s="9" customFormat="1" ht="13.5" customHeight="1" thickBot="1" x14ac:dyDescent="0.25">
      <c r="A13" s="8"/>
      <c r="B13" s="8"/>
      <c r="C13" s="8"/>
      <c r="D13" s="8"/>
      <c r="E13" s="8"/>
      <c r="F13" s="8"/>
      <c r="G13" s="8"/>
      <c r="H13" s="8"/>
      <c r="I13" s="8"/>
      <c r="J13" s="492" t="s">
        <v>10</v>
      </c>
      <c r="K13" s="492"/>
      <c r="L13" s="492"/>
      <c r="M13" s="492"/>
    </row>
    <row r="14" spans="1:13" ht="10.5" customHeight="1" x14ac:dyDescent="0.2">
      <c r="A14" s="506" t="s">
        <v>6</v>
      </c>
      <c r="B14" s="508" t="s">
        <v>135</v>
      </c>
      <c r="C14" s="509"/>
      <c r="D14" s="509"/>
      <c r="E14" s="509"/>
      <c r="F14" s="509"/>
      <c r="G14" s="509"/>
      <c r="H14" s="509"/>
      <c r="I14" s="509"/>
      <c r="J14" s="510" t="s">
        <v>136</v>
      </c>
      <c r="K14" s="512" t="s">
        <v>301</v>
      </c>
      <c r="L14" s="493" t="s">
        <v>0</v>
      </c>
      <c r="M14" s="495" t="s">
        <v>137</v>
      </c>
    </row>
    <row r="15" spans="1:13" ht="120" customHeight="1" x14ac:dyDescent="0.2">
      <c r="A15" s="507"/>
      <c r="B15" s="49" t="s">
        <v>138</v>
      </c>
      <c r="C15" s="49" t="s">
        <v>139</v>
      </c>
      <c r="D15" s="49" t="s">
        <v>140</v>
      </c>
      <c r="E15" s="49" t="s">
        <v>141</v>
      </c>
      <c r="F15" s="49" t="s">
        <v>142</v>
      </c>
      <c r="G15" s="49" t="s">
        <v>143</v>
      </c>
      <c r="H15" s="49" t="s">
        <v>144</v>
      </c>
      <c r="I15" s="49" t="s">
        <v>145</v>
      </c>
      <c r="J15" s="511"/>
      <c r="K15" s="513"/>
      <c r="L15" s="494"/>
      <c r="M15" s="496"/>
    </row>
    <row r="16" spans="1:13" s="9" customFormat="1" ht="11.25" customHeight="1" x14ac:dyDescent="0.2">
      <c r="A16" s="54"/>
      <c r="B16" s="55" t="s">
        <v>7</v>
      </c>
      <c r="C16" s="55" t="s">
        <v>8</v>
      </c>
      <c r="D16" s="55" t="s">
        <v>11</v>
      </c>
      <c r="E16" s="55" t="s">
        <v>12</v>
      </c>
      <c r="F16" s="55" t="s">
        <v>13</v>
      </c>
      <c r="G16" s="55" t="s">
        <v>14</v>
      </c>
      <c r="H16" s="55" t="s">
        <v>15</v>
      </c>
      <c r="I16" s="55" t="s">
        <v>16</v>
      </c>
      <c r="J16" s="64" t="s">
        <v>17</v>
      </c>
      <c r="K16" s="65" t="s">
        <v>18</v>
      </c>
      <c r="L16" s="265">
        <v>10</v>
      </c>
      <c r="M16" s="266">
        <v>10</v>
      </c>
    </row>
    <row r="17" spans="1:13" s="10" customFormat="1" ht="14.25" x14ac:dyDescent="0.2">
      <c r="A17" s="218">
        <v>1</v>
      </c>
      <c r="B17" s="47" t="s">
        <v>19</v>
      </c>
      <c r="C17" s="47" t="s">
        <v>7</v>
      </c>
      <c r="D17" s="47" t="s">
        <v>20</v>
      </c>
      <c r="E17" s="47" t="s">
        <v>20</v>
      </c>
      <c r="F17" s="47" t="s">
        <v>19</v>
      </c>
      <c r="G17" s="47" t="s">
        <v>20</v>
      </c>
      <c r="H17" s="47" t="s">
        <v>21</v>
      </c>
      <c r="I17" s="47" t="s">
        <v>19</v>
      </c>
      <c r="J17" s="66" t="s">
        <v>22</v>
      </c>
      <c r="K17" s="67">
        <f>K18+K32+K29+K40+K23</f>
        <v>510.3</v>
      </c>
      <c r="L17" s="219">
        <f>L18+L32+L29+L40+L23</f>
        <v>0</v>
      </c>
      <c r="M17" s="215">
        <f>M18+M32+M29+M40+M23</f>
        <v>510.3</v>
      </c>
    </row>
    <row r="18" spans="1:13" s="11" customFormat="1" x14ac:dyDescent="0.2">
      <c r="A18" s="68">
        <v>2</v>
      </c>
      <c r="B18" s="24" t="s">
        <v>23</v>
      </c>
      <c r="C18" s="24" t="s">
        <v>7</v>
      </c>
      <c r="D18" s="24" t="s">
        <v>24</v>
      </c>
      <c r="E18" s="24" t="s">
        <v>20</v>
      </c>
      <c r="F18" s="24" t="s">
        <v>19</v>
      </c>
      <c r="G18" s="24" t="s">
        <v>20</v>
      </c>
      <c r="H18" s="24" t="s">
        <v>21</v>
      </c>
      <c r="I18" s="24" t="s">
        <v>19</v>
      </c>
      <c r="J18" s="69" t="s">
        <v>25</v>
      </c>
      <c r="K18" s="70">
        <f>K19</f>
        <v>57.599999999999994</v>
      </c>
      <c r="L18" s="220">
        <f>L19</f>
        <v>0</v>
      </c>
      <c r="M18" s="221">
        <f>M19</f>
        <v>57.599999999999994</v>
      </c>
    </row>
    <row r="19" spans="1:13" s="11" customFormat="1" x14ac:dyDescent="0.2">
      <c r="A19" s="68">
        <v>3</v>
      </c>
      <c r="B19" s="24" t="s">
        <v>23</v>
      </c>
      <c r="C19" s="24" t="s">
        <v>7</v>
      </c>
      <c r="D19" s="24" t="s">
        <v>24</v>
      </c>
      <c r="E19" s="24" t="s">
        <v>26</v>
      </c>
      <c r="F19" s="24" t="s">
        <v>19</v>
      </c>
      <c r="G19" s="24" t="s">
        <v>24</v>
      </c>
      <c r="H19" s="24" t="s">
        <v>21</v>
      </c>
      <c r="I19" s="24" t="s">
        <v>29</v>
      </c>
      <c r="J19" s="69" t="s">
        <v>27</v>
      </c>
      <c r="K19" s="70">
        <f>K21+K20+K22</f>
        <v>57.599999999999994</v>
      </c>
      <c r="L19" s="220">
        <f>L20+L21+L22</f>
        <v>0</v>
      </c>
      <c r="M19" s="221">
        <f>K19+L19</f>
        <v>57.599999999999994</v>
      </c>
    </row>
    <row r="20" spans="1:13" ht="57" customHeight="1" x14ac:dyDescent="0.2">
      <c r="A20" s="71">
        <v>4</v>
      </c>
      <c r="B20" s="23" t="s">
        <v>23</v>
      </c>
      <c r="C20" s="23" t="s">
        <v>7</v>
      </c>
      <c r="D20" s="23" t="s">
        <v>24</v>
      </c>
      <c r="E20" s="23" t="s">
        <v>26</v>
      </c>
      <c r="F20" s="23" t="s">
        <v>28</v>
      </c>
      <c r="G20" s="23" t="s">
        <v>24</v>
      </c>
      <c r="H20" s="23" t="s">
        <v>21</v>
      </c>
      <c r="I20" s="23" t="s">
        <v>29</v>
      </c>
      <c r="J20" s="72" t="s">
        <v>146</v>
      </c>
      <c r="K20" s="73">
        <v>56.8</v>
      </c>
      <c r="L20" s="222"/>
      <c r="M20" s="223">
        <f>K20+L20</f>
        <v>56.8</v>
      </c>
    </row>
    <row r="21" spans="1:13" s="11" customFormat="1" ht="76.5" x14ac:dyDescent="0.2">
      <c r="A21" s="71">
        <v>5</v>
      </c>
      <c r="B21" s="23" t="s">
        <v>23</v>
      </c>
      <c r="C21" s="23" t="s">
        <v>7</v>
      </c>
      <c r="D21" s="23" t="s">
        <v>24</v>
      </c>
      <c r="E21" s="23" t="s">
        <v>26</v>
      </c>
      <c r="F21" s="23" t="s">
        <v>30</v>
      </c>
      <c r="G21" s="23" t="s">
        <v>24</v>
      </c>
      <c r="H21" s="23" t="s">
        <v>21</v>
      </c>
      <c r="I21" s="23" t="s">
        <v>29</v>
      </c>
      <c r="J21" s="74" t="s">
        <v>147</v>
      </c>
      <c r="K21" s="73">
        <v>0.3</v>
      </c>
      <c r="L21" s="222"/>
      <c r="M21" s="224">
        <f>K21+L21</f>
        <v>0.3</v>
      </c>
    </row>
    <row r="22" spans="1:13" ht="29.25" customHeight="1" x14ac:dyDescent="0.2">
      <c r="A22" s="71">
        <v>6</v>
      </c>
      <c r="B22" s="23" t="s">
        <v>23</v>
      </c>
      <c r="C22" s="23" t="s">
        <v>7</v>
      </c>
      <c r="D22" s="23" t="s">
        <v>24</v>
      </c>
      <c r="E22" s="23" t="s">
        <v>26</v>
      </c>
      <c r="F22" s="23" t="s">
        <v>33</v>
      </c>
      <c r="G22" s="23" t="s">
        <v>24</v>
      </c>
      <c r="H22" s="23" t="s">
        <v>21</v>
      </c>
      <c r="I22" s="23" t="s">
        <v>29</v>
      </c>
      <c r="J22" s="74" t="s">
        <v>148</v>
      </c>
      <c r="K22" s="73">
        <v>0.5</v>
      </c>
      <c r="L22" s="222"/>
      <c r="M22" s="224">
        <f>K22+L22</f>
        <v>0.5</v>
      </c>
    </row>
    <row r="23" spans="1:13" ht="26.25" customHeight="1" x14ac:dyDescent="0.2">
      <c r="A23" s="71">
        <v>7</v>
      </c>
      <c r="B23" s="24" t="s">
        <v>117</v>
      </c>
      <c r="C23" s="24" t="s">
        <v>7</v>
      </c>
      <c r="D23" s="24" t="s">
        <v>45</v>
      </c>
      <c r="E23" s="24" t="s">
        <v>20</v>
      </c>
      <c r="F23" s="24" t="s">
        <v>19</v>
      </c>
      <c r="G23" s="24" t="s">
        <v>20</v>
      </c>
      <c r="H23" s="24" t="s">
        <v>21</v>
      </c>
      <c r="I23" s="24" t="s">
        <v>19</v>
      </c>
      <c r="J23" s="75" t="s">
        <v>103</v>
      </c>
      <c r="K23" s="70">
        <f>K24</f>
        <v>102.99999999999999</v>
      </c>
      <c r="L23" s="220">
        <f>L24</f>
        <v>0</v>
      </c>
      <c r="M23" s="221">
        <f>M24</f>
        <v>102.99999999999999</v>
      </c>
    </row>
    <row r="24" spans="1:13" ht="24" customHeight="1" x14ac:dyDescent="0.2">
      <c r="A24" s="71">
        <v>8</v>
      </c>
      <c r="B24" s="24" t="s">
        <v>117</v>
      </c>
      <c r="C24" s="24" t="s">
        <v>7</v>
      </c>
      <c r="D24" s="24" t="s">
        <v>45</v>
      </c>
      <c r="E24" s="24" t="s">
        <v>20</v>
      </c>
      <c r="F24" s="24" t="s">
        <v>19</v>
      </c>
      <c r="G24" s="24" t="s">
        <v>24</v>
      </c>
      <c r="H24" s="24" t="s">
        <v>21</v>
      </c>
      <c r="I24" s="24" t="s">
        <v>19</v>
      </c>
      <c r="J24" s="75" t="s">
        <v>169</v>
      </c>
      <c r="K24" s="70">
        <f>K25+K26+K27+K28</f>
        <v>102.99999999999999</v>
      </c>
      <c r="L24" s="220">
        <f>L25+L26+L27+L28</f>
        <v>0</v>
      </c>
      <c r="M24" s="221">
        <f>M25+M26+M27+M28</f>
        <v>102.99999999999999</v>
      </c>
    </row>
    <row r="25" spans="1:13" ht="50.25" customHeight="1" x14ac:dyDescent="0.2">
      <c r="A25" s="71">
        <v>9</v>
      </c>
      <c r="B25" s="23" t="s">
        <v>117</v>
      </c>
      <c r="C25" s="23" t="s">
        <v>7</v>
      </c>
      <c r="D25" s="23" t="s">
        <v>45</v>
      </c>
      <c r="E25" s="23" t="s">
        <v>26</v>
      </c>
      <c r="F25" s="23" t="s">
        <v>99</v>
      </c>
      <c r="G25" s="23" t="s">
        <v>24</v>
      </c>
      <c r="H25" s="23" t="s">
        <v>21</v>
      </c>
      <c r="I25" s="23" t="s">
        <v>29</v>
      </c>
      <c r="J25" s="74" t="s">
        <v>170</v>
      </c>
      <c r="K25" s="73">
        <v>37.299999999999997</v>
      </c>
      <c r="L25" s="220"/>
      <c r="M25" s="225">
        <f>K25+L25</f>
        <v>37.299999999999997</v>
      </c>
    </row>
    <row r="26" spans="1:13" ht="63" customHeight="1" x14ac:dyDescent="0.2">
      <c r="A26" s="71">
        <v>10</v>
      </c>
      <c r="B26" s="23" t="s">
        <v>117</v>
      </c>
      <c r="C26" s="23" t="s">
        <v>7</v>
      </c>
      <c r="D26" s="23" t="s">
        <v>45</v>
      </c>
      <c r="E26" s="23" t="s">
        <v>26</v>
      </c>
      <c r="F26" s="23" t="s">
        <v>100</v>
      </c>
      <c r="G26" s="23" t="s">
        <v>24</v>
      </c>
      <c r="H26" s="23" t="s">
        <v>21</v>
      </c>
      <c r="I26" s="23" t="s">
        <v>29</v>
      </c>
      <c r="J26" s="74" t="s">
        <v>174</v>
      </c>
      <c r="K26" s="73">
        <v>0.3</v>
      </c>
      <c r="L26" s="220"/>
      <c r="M26" s="221">
        <f>K26+L26</f>
        <v>0.3</v>
      </c>
    </row>
    <row r="27" spans="1:13" ht="53.25" customHeight="1" x14ac:dyDescent="0.2">
      <c r="A27" s="71">
        <v>11</v>
      </c>
      <c r="B27" s="23" t="s">
        <v>117</v>
      </c>
      <c r="C27" s="23" t="s">
        <v>7</v>
      </c>
      <c r="D27" s="23" t="s">
        <v>45</v>
      </c>
      <c r="E27" s="23" t="s">
        <v>26</v>
      </c>
      <c r="F27" s="23" t="s">
        <v>101</v>
      </c>
      <c r="G27" s="23" t="s">
        <v>24</v>
      </c>
      <c r="H27" s="23" t="s">
        <v>21</v>
      </c>
      <c r="I27" s="23" t="s">
        <v>29</v>
      </c>
      <c r="J27" s="74" t="s">
        <v>171</v>
      </c>
      <c r="K27" s="73">
        <v>72.3</v>
      </c>
      <c r="L27" s="220"/>
      <c r="M27" s="221">
        <f>K27+L27</f>
        <v>72.3</v>
      </c>
    </row>
    <row r="28" spans="1:13" s="11" customFormat="1" ht="51.75" customHeight="1" x14ac:dyDescent="0.2">
      <c r="A28" s="71">
        <v>12</v>
      </c>
      <c r="B28" s="23" t="s">
        <v>117</v>
      </c>
      <c r="C28" s="23" t="s">
        <v>7</v>
      </c>
      <c r="D28" s="23" t="s">
        <v>45</v>
      </c>
      <c r="E28" s="23" t="s">
        <v>26</v>
      </c>
      <c r="F28" s="23" t="s">
        <v>102</v>
      </c>
      <c r="G28" s="23" t="s">
        <v>24</v>
      </c>
      <c r="H28" s="23" t="s">
        <v>21</v>
      </c>
      <c r="I28" s="23" t="s">
        <v>29</v>
      </c>
      <c r="J28" s="74" t="s">
        <v>172</v>
      </c>
      <c r="K28" s="73">
        <v>-6.9</v>
      </c>
      <c r="L28" s="220"/>
      <c r="M28" s="221">
        <f>K28+L28</f>
        <v>-6.9</v>
      </c>
    </row>
    <row r="29" spans="1:13" s="11" customFormat="1" ht="21.75" customHeight="1" x14ac:dyDescent="0.2">
      <c r="A29" s="71">
        <v>13</v>
      </c>
      <c r="B29" s="24" t="s">
        <v>23</v>
      </c>
      <c r="C29" s="24" t="s">
        <v>7</v>
      </c>
      <c r="D29" s="24" t="s">
        <v>39</v>
      </c>
      <c r="E29" s="24" t="s">
        <v>20</v>
      </c>
      <c r="F29" s="24" t="s">
        <v>20</v>
      </c>
      <c r="G29" s="24" t="s">
        <v>20</v>
      </c>
      <c r="H29" s="24" t="s">
        <v>21</v>
      </c>
      <c r="I29" s="24" t="s">
        <v>29</v>
      </c>
      <c r="J29" s="75" t="s">
        <v>197</v>
      </c>
      <c r="K29" s="70">
        <f>K30</f>
        <v>4.5</v>
      </c>
      <c r="L29" s="220">
        <f>L30</f>
        <v>0</v>
      </c>
      <c r="M29" s="221">
        <f>M30</f>
        <v>4.5</v>
      </c>
    </row>
    <row r="30" spans="1:13" s="11" customFormat="1" ht="21.75" customHeight="1" x14ac:dyDescent="0.2">
      <c r="A30" s="71">
        <v>14</v>
      </c>
      <c r="B30" s="24" t="s">
        <v>23</v>
      </c>
      <c r="C30" s="24" t="s">
        <v>7</v>
      </c>
      <c r="D30" s="24" t="s">
        <v>39</v>
      </c>
      <c r="E30" s="24" t="s">
        <v>45</v>
      </c>
      <c r="F30" s="24" t="s">
        <v>24</v>
      </c>
      <c r="G30" s="24" t="s">
        <v>20</v>
      </c>
      <c r="H30" s="24" t="s">
        <v>21</v>
      </c>
      <c r="I30" s="24" t="s">
        <v>29</v>
      </c>
      <c r="J30" s="75" t="s">
        <v>198</v>
      </c>
      <c r="K30" s="70">
        <f>K31</f>
        <v>4.5</v>
      </c>
      <c r="L30" s="220">
        <f>SUM(L31)</f>
        <v>0</v>
      </c>
      <c r="M30" s="221">
        <f>SUM(M31)</f>
        <v>4.5</v>
      </c>
    </row>
    <row r="31" spans="1:13" s="11" customFormat="1" ht="21.75" customHeight="1" x14ac:dyDescent="0.2">
      <c r="A31" s="71">
        <v>15</v>
      </c>
      <c r="B31" s="23" t="s">
        <v>23</v>
      </c>
      <c r="C31" s="23" t="s">
        <v>7</v>
      </c>
      <c r="D31" s="23" t="s">
        <v>39</v>
      </c>
      <c r="E31" s="23" t="s">
        <v>45</v>
      </c>
      <c r="F31" s="23" t="s">
        <v>28</v>
      </c>
      <c r="G31" s="23" t="s">
        <v>24</v>
      </c>
      <c r="H31" s="23" t="s">
        <v>204</v>
      </c>
      <c r="I31" s="23" t="s">
        <v>29</v>
      </c>
      <c r="J31" s="74" t="s">
        <v>198</v>
      </c>
      <c r="K31" s="73">
        <v>4.5</v>
      </c>
      <c r="L31" s="222"/>
      <c r="M31" s="226">
        <f>K31+L31</f>
        <v>4.5</v>
      </c>
    </row>
    <row r="32" spans="1:13" ht="15.75" x14ac:dyDescent="0.25">
      <c r="A32" s="71">
        <v>16</v>
      </c>
      <c r="B32" s="24" t="s">
        <v>23</v>
      </c>
      <c r="C32" s="24" t="s">
        <v>7</v>
      </c>
      <c r="D32" s="24" t="s">
        <v>31</v>
      </c>
      <c r="E32" s="24" t="s">
        <v>20</v>
      </c>
      <c r="F32" s="24" t="s">
        <v>19</v>
      </c>
      <c r="G32" s="24" t="s">
        <v>20</v>
      </c>
      <c r="H32" s="24" t="s">
        <v>21</v>
      </c>
      <c r="I32" s="24" t="s">
        <v>19</v>
      </c>
      <c r="J32" s="76" t="s">
        <v>149</v>
      </c>
      <c r="K32" s="70">
        <f>SUM(K35+K33)</f>
        <v>339.9</v>
      </c>
      <c r="L32" s="220">
        <f>SUM(L33+L35)</f>
        <v>0</v>
      </c>
      <c r="M32" s="221">
        <f>SUM(M33+M35)</f>
        <v>339.9</v>
      </c>
    </row>
    <row r="33" spans="1:13" ht="12.75" customHeight="1" x14ac:dyDescent="0.2">
      <c r="A33" s="71">
        <v>17</v>
      </c>
      <c r="B33" s="24" t="s">
        <v>23</v>
      </c>
      <c r="C33" s="24" t="s">
        <v>7</v>
      </c>
      <c r="D33" s="24" t="s">
        <v>31</v>
      </c>
      <c r="E33" s="24" t="s">
        <v>24</v>
      </c>
      <c r="F33" s="24" t="s">
        <v>19</v>
      </c>
      <c r="G33" s="24" t="s">
        <v>20</v>
      </c>
      <c r="H33" s="24" t="s">
        <v>21</v>
      </c>
      <c r="I33" s="24" t="s">
        <v>29</v>
      </c>
      <c r="J33" s="75" t="s">
        <v>32</v>
      </c>
      <c r="K33" s="70">
        <f>SUM(K34)</f>
        <v>184.1</v>
      </c>
      <c r="L33" s="220">
        <f>L34</f>
        <v>0</v>
      </c>
      <c r="M33" s="221">
        <f>M34</f>
        <v>184.1</v>
      </c>
    </row>
    <row r="34" spans="1:13" ht="27.75" customHeight="1" x14ac:dyDescent="0.2">
      <c r="A34" s="71">
        <v>18</v>
      </c>
      <c r="B34" s="23" t="s">
        <v>23</v>
      </c>
      <c r="C34" s="23" t="s">
        <v>7</v>
      </c>
      <c r="D34" s="23" t="s">
        <v>31</v>
      </c>
      <c r="E34" s="23" t="s">
        <v>24</v>
      </c>
      <c r="F34" s="23" t="s">
        <v>33</v>
      </c>
      <c r="G34" s="23" t="s">
        <v>18</v>
      </c>
      <c r="H34" s="23" t="s">
        <v>21</v>
      </c>
      <c r="I34" s="23" t="s">
        <v>29</v>
      </c>
      <c r="J34" s="74" t="s">
        <v>150</v>
      </c>
      <c r="K34" s="73">
        <v>184.1</v>
      </c>
      <c r="L34" s="222"/>
      <c r="M34" s="226">
        <f>K34+L34</f>
        <v>184.1</v>
      </c>
    </row>
    <row r="35" spans="1:13" ht="15.75" x14ac:dyDescent="0.25">
      <c r="A35" s="71">
        <v>19</v>
      </c>
      <c r="B35" s="24" t="s">
        <v>23</v>
      </c>
      <c r="C35" s="24" t="s">
        <v>7</v>
      </c>
      <c r="D35" s="24" t="s">
        <v>31</v>
      </c>
      <c r="E35" s="24" t="s">
        <v>31</v>
      </c>
      <c r="F35" s="24" t="s">
        <v>19</v>
      </c>
      <c r="G35" s="24" t="s">
        <v>20</v>
      </c>
      <c r="H35" s="24" t="s">
        <v>21</v>
      </c>
      <c r="I35" s="24" t="s">
        <v>29</v>
      </c>
      <c r="J35" s="76" t="s">
        <v>151</v>
      </c>
      <c r="K35" s="70">
        <f>SUM(K36+K38)</f>
        <v>155.80000000000001</v>
      </c>
      <c r="L35" s="227">
        <f>L36+L38</f>
        <v>0</v>
      </c>
      <c r="M35" s="127">
        <f>SUM(M36+M38)</f>
        <v>155.80000000000001</v>
      </c>
    </row>
    <row r="36" spans="1:13" ht="28.5" customHeight="1" x14ac:dyDescent="0.2">
      <c r="A36" s="71">
        <v>20</v>
      </c>
      <c r="B36" s="23" t="s">
        <v>23</v>
      </c>
      <c r="C36" s="23" t="s">
        <v>7</v>
      </c>
      <c r="D36" s="23" t="s">
        <v>31</v>
      </c>
      <c r="E36" s="23" t="s">
        <v>31</v>
      </c>
      <c r="F36" s="23" t="s">
        <v>33</v>
      </c>
      <c r="G36" s="23" t="s">
        <v>20</v>
      </c>
      <c r="H36" s="23" t="s">
        <v>21</v>
      </c>
      <c r="I36" s="23" t="s">
        <v>29</v>
      </c>
      <c r="J36" s="74" t="s">
        <v>268</v>
      </c>
      <c r="K36" s="70">
        <f>K37</f>
        <v>28</v>
      </c>
      <c r="L36" s="220">
        <f>L37</f>
        <v>0</v>
      </c>
      <c r="M36" s="225">
        <f>K36+L36</f>
        <v>28</v>
      </c>
    </row>
    <row r="37" spans="1:13" ht="25.5" customHeight="1" x14ac:dyDescent="0.2">
      <c r="A37" s="71">
        <v>21</v>
      </c>
      <c r="B37" s="23" t="s">
        <v>23</v>
      </c>
      <c r="C37" s="23" t="s">
        <v>7</v>
      </c>
      <c r="D37" s="23" t="s">
        <v>31</v>
      </c>
      <c r="E37" s="23" t="s">
        <v>31</v>
      </c>
      <c r="F37" s="23" t="s">
        <v>200</v>
      </c>
      <c r="G37" s="23" t="s">
        <v>18</v>
      </c>
      <c r="H37" s="23" t="s">
        <v>21</v>
      </c>
      <c r="I37" s="23" t="s">
        <v>29</v>
      </c>
      <c r="J37" s="74" t="s">
        <v>201</v>
      </c>
      <c r="K37" s="73">
        <v>28</v>
      </c>
      <c r="L37" s="222"/>
      <c r="M37" s="221">
        <f>K37+L37</f>
        <v>28</v>
      </c>
    </row>
    <row r="38" spans="1:13" ht="27" customHeight="1" x14ac:dyDescent="0.2">
      <c r="A38" s="71">
        <v>22</v>
      </c>
      <c r="B38" s="23" t="s">
        <v>23</v>
      </c>
      <c r="C38" s="23" t="s">
        <v>7</v>
      </c>
      <c r="D38" s="23" t="s">
        <v>31</v>
      </c>
      <c r="E38" s="23" t="s">
        <v>31</v>
      </c>
      <c r="F38" s="23" t="s">
        <v>202</v>
      </c>
      <c r="G38" s="23" t="s">
        <v>20</v>
      </c>
      <c r="H38" s="23" t="s">
        <v>21</v>
      </c>
      <c r="I38" s="23" t="s">
        <v>29</v>
      </c>
      <c r="J38" s="74" t="s">
        <v>269</v>
      </c>
      <c r="K38" s="70">
        <f>K39</f>
        <v>127.8</v>
      </c>
      <c r="L38" s="228">
        <f>L39</f>
        <v>0</v>
      </c>
      <c r="M38" s="229">
        <f>M39</f>
        <v>127.8</v>
      </c>
    </row>
    <row r="39" spans="1:13" ht="29.25" customHeight="1" x14ac:dyDescent="0.2">
      <c r="A39" s="71">
        <v>23</v>
      </c>
      <c r="B39" s="23" t="s">
        <v>23</v>
      </c>
      <c r="C39" s="23" t="s">
        <v>7</v>
      </c>
      <c r="D39" s="23" t="s">
        <v>31</v>
      </c>
      <c r="E39" s="23" t="s">
        <v>31</v>
      </c>
      <c r="F39" s="23" t="s">
        <v>203</v>
      </c>
      <c r="G39" s="23" t="s">
        <v>18</v>
      </c>
      <c r="H39" s="23" t="s">
        <v>21</v>
      </c>
      <c r="I39" s="23" t="s">
        <v>29</v>
      </c>
      <c r="J39" s="74" t="s">
        <v>199</v>
      </c>
      <c r="K39" s="73">
        <v>127.8</v>
      </c>
      <c r="L39" s="230"/>
      <c r="M39" s="225">
        <f>K39+L39</f>
        <v>127.8</v>
      </c>
    </row>
    <row r="40" spans="1:13" x14ac:dyDescent="0.2">
      <c r="A40" s="71">
        <v>24</v>
      </c>
      <c r="B40" s="24" t="s">
        <v>34</v>
      </c>
      <c r="C40" s="24" t="s">
        <v>7</v>
      </c>
      <c r="D40" s="24" t="s">
        <v>35</v>
      </c>
      <c r="E40" s="24" t="s">
        <v>20</v>
      </c>
      <c r="F40" s="24" t="s">
        <v>19</v>
      </c>
      <c r="G40" s="24" t="s">
        <v>20</v>
      </c>
      <c r="H40" s="24" t="s">
        <v>21</v>
      </c>
      <c r="I40" s="24" t="s">
        <v>19</v>
      </c>
      <c r="J40" s="69" t="s">
        <v>36</v>
      </c>
      <c r="K40" s="70">
        <f t="shared" ref="K40:M41" si="0">K41</f>
        <v>5.3</v>
      </c>
      <c r="L40" s="220">
        <f t="shared" si="0"/>
        <v>0</v>
      </c>
      <c r="M40" s="221">
        <f t="shared" si="0"/>
        <v>5.3</v>
      </c>
    </row>
    <row r="41" spans="1:13" s="11" customFormat="1" ht="38.25" x14ac:dyDescent="0.2">
      <c r="A41" s="71">
        <v>25</v>
      </c>
      <c r="B41" s="24" t="s">
        <v>34</v>
      </c>
      <c r="C41" s="24" t="s">
        <v>7</v>
      </c>
      <c r="D41" s="24" t="s">
        <v>35</v>
      </c>
      <c r="E41" s="24" t="s">
        <v>37</v>
      </c>
      <c r="F41" s="24" t="s">
        <v>19</v>
      </c>
      <c r="G41" s="24" t="s">
        <v>24</v>
      </c>
      <c r="H41" s="24" t="s">
        <v>21</v>
      </c>
      <c r="I41" s="24" t="s">
        <v>29</v>
      </c>
      <c r="J41" s="69" t="s">
        <v>38</v>
      </c>
      <c r="K41" s="77">
        <f t="shared" si="0"/>
        <v>5.3</v>
      </c>
      <c r="L41" s="220">
        <f t="shared" si="0"/>
        <v>0</v>
      </c>
      <c r="M41" s="221">
        <f t="shared" si="0"/>
        <v>5.3</v>
      </c>
    </row>
    <row r="42" spans="1:13" ht="51" x14ac:dyDescent="0.2">
      <c r="A42" s="71">
        <v>26</v>
      </c>
      <c r="B42" s="23" t="s">
        <v>34</v>
      </c>
      <c r="C42" s="23" t="s">
        <v>7</v>
      </c>
      <c r="D42" s="23" t="s">
        <v>35</v>
      </c>
      <c r="E42" s="23" t="s">
        <v>37</v>
      </c>
      <c r="F42" s="23" t="s">
        <v>30</v>
      </c>
      <c r="G42" s="23" t="s">
        <v>24</v>
      </c>
      <c r="H42" s="23" t="s">
        <v>21</v>
      </c>
      <c r="I42" s="23" t="s">
        <v>29</v>
      </c>
      <c r="J42" s="72" t="s">
        <v>152</v>
      </c>
      <c r="K42" s="78">
        <v>5.3</v>
      </c>
      <c r="L42" s="231"/>
      <c r="M42" s="232">
        <f>K42+L42</f>
        <v>5.3</v>
      </c>
    </row>
    <row r="43" spans="1:13" x14ac:dyDescent="0.2">
      <c r="A43" s="71">
        <v>27</v>
      </c>
      <c r="B43" s="24" t="s">
        <v>34</v>
      </c>
      <c r="C43" s="24" t="s">
        <v>8</v>
      </c>
      <c r="D43" s="24" t="s">
        <v>20</v>
      </c>
      <c r="E43" s="24" t="s">
        <v>20</v>
      </c>
      <c r="F43" s="24" t="s">
        <v>19</v>
      </c>
      <c r="G43" s="24" t="s">
        <v>20</v>
      </c>
      <c r="H43" s="24" t="s">
        <v>21</v>
      </c>
      <c r="I43" s="24" t="s">
        <v>19</v>
      </c>
      <c r="J43" s="69" t="s">
        <v>41</v>
      </c>
      <c r="K43" s="70">
        <f>K44</f>
        <v>6173.2000000000007</v>
      </c>
      <c r="L43" s="233">
        <f>L44</f>
        <v>298.7</v>
      </c>
      <c r="M43" s="232">
        <f>SUM(M44:M44)</f>
        <v>6471.9000000000005</v>
      </c>
    </row>
    <row r="44" spans="1:13" ht="25.5" x14ac:dyDescent="0.2">
      <c r="A44" s="71">
        <v>28</v>
      </c>
      <c r="B44" s="24" t="s">
        <v>34</v>
      </c>
      <c r="C44" s="24" t="s">
        <v>8</v>
      </c>
      <c r="D44" s="24" t="s">
        <v>26</v>
      </c>
      <c r="E44" s="24" t="s">
        <v>20</v>
      </c>
      <c r="F44" s="24" t="s">
        <v>19</v>
      </c>
      <c r="G44" s="24" t="s">
        <v>20</v>
      </c>
      <c r="H44" s="24" t="s">
        <v>21</v>
      </c>
      <c r="I44" s="24" t="s">
        <v>19</v>
      </c>
      <c r="J44" s="69" t="s">
        <v>42</v>
      </c>
      <c r="K44" s="70">
        <f>K45+K48+K51</f>
        <v>6173.2000000000007</v>
      </c>
      <c r="L44" s="227">
        <f>L45+L48+L51</f>
        <v>298.7</v>
      </c>
      <c r="M44" s="234">
        <f>K44+L44</f>
        <v>6471.9000000000005</v>
      </c>
    </row>
    <row r="45" spans="1:13" ht="25.5" x14ac:dyDescent="0.2">
      <c r="A45" s="71">
        <v>29</v>
      </c>
      <c r="B45" s="24" t="s">
        <v>34</v>
      </c>
      <c r="C45" s="24" t="s">
        <v>8</v>
      </c>
      <c r="D45" s="24" t="s">
        <v>26</v>
      </c>
      <c r="E45" s="24" t="s">
        <v>18</v>
      </c>
      <c r="F45" s="24" t="s">
        <v>19</v>
      </c>
      <c r="G45" s="24" t="s">
        <v>20</v>
      </c>
      <c r="H45" s="24" t="s">
        <v>21</v>
      </c>
      <c r="I45" s="24" t="s">
        <v>319</v>
      </c>
      <c r="J45" s="69" t="s">
        <v>43</v>
      </c>
      <c r="K45" s="70">
        <f t="shared" ref="K45:M46" si="1">K46</f>
        <v>1767</v>
      </c>
      <c r="L45" s="233">
        <f t="shared" si="1"/>
        <v>-9.1999999999999993</v>
      </c>
      <c r="M45" s="232">
        <f t="shared" si="1"/>
        <v>1757.8</v>
      </c>
    </row>
    <row r="46" spans="1:13" s="11" customFormat="1" x14ac:dyDescent="0.2">
      <c r="A46" s="71">
        <v>30</v>
      </c>
      <c r="B46" s="23" t="s">
        <v>34</v>
      </c>
      <c r="C46" s="23" t="s">
        <v>8</v>
      </c>
      <c r="D46" s="23" t="s">
        <v>26</v>
      </c>
      <c r="E46" s="23" t="s">
        <v>270</v>
      </c>
      <c r="F46" s="23" t="s">
        <v>44</v>
      </c>
      <c r="G46" s="23" t="s">
        <v>20</v>
      </c>
      <c r="H46" s="23" t="s">
        <v>21</v>
      </c>
      <c r="I46" s="23" t="s">
        <v>319</v>
      </c>
      <c r="J46" s="72" t="s">
        <v>153</v>
      </c>
      <c r="K46" s="70">
        <f t="shared" si="1"/>
        <v>1767</v>
      </c>
      <c r="L46" s="233">
        <f t="shared" si="1"/>
        <v>-9.1999999999999993</v>
      </c>
      <c r="M46" s="232">
        <f t="shared" si="1"/>
        <v>1757.8</v>
      </c>
    </row>
    <row r="47" spans="1:13" s="11" customFormat="1" ht="27" customHeight="1" x14ac:dyDescent="0.2">
      <c r="A47" s="71">
        <v>31</v>
      </c>
      <c r="B47" s="23" t="s">
        <v>34</v>
      </c>
      <c r="C47" s="23" t="s">
        <v>8</v>
      </c>
      <c r="D47" s="23" t="s">
        <v>26</v>
      </c>
      <c r="E47" s="23" t="s">
        <v>270</v>
      </c>
      <c r="F47" s="23" t="s">
        <v>44</v>
      </c>
      <c r="G47" s="23" t="s">
        <v>18</v>
      </c>
      <c r="H47" s="23" t="s">
        <v>21</v>
      </c>
      <c r="I47" s="23" t="s">
        <v>319</v>
      </c>
      <c r="J47" s="72" t="s">
        <v>271</v>
      </c>
      <c r="K47" s="73">
        <v>1767</v>
      </c>
      <c r="L47" s="231">
        <v>-9.1999999999999993</v>
      </c>
      <c r="M47" s="226">
        <f>K47+L47</f>
        <v>1757.8</v>
      </c>
    </row>
    <row r="48" spans="1:13" s="11" customFormat="1" ht="25.5" x14ac:dyDescent="0.2">
      <c r="A48" s="71">
        <v>32</v>
      </c>
      <c r="B48" s="24" t="s">
        <v>34</v>
      </c>
      <c r="C48" s="24" t="s">
        <v>8</v>
      </c>
      <c r="D48" s="24" t="s">
        <v>26</v>
      </c>
      <c r="E48" s="24" t="s">
        <v>272</v>
      </c>
      <c r="F48" s="24" t="s">
        <v>19</v>
      </c>
      <c r="G48" s="24" t="s">
        <v>20</v>
      </c>
      <c r="H48" s="24" t="s">
        <v>21</v>
      </c>
      <c r="I48" s="24" t="s">
        <v>319</v>
      </c>
      <c r="J48" s="69" t="s">
        <v>46</v>
      </c>
      <c r="K48" s="70">
        <f t="shared" ref="K48:M49" si="2">K49</f>
        <v>67.400000000000006</v>
      </c>
      <c r="L48" s="220">
        <f t="shared" si="2"/>
        <v>11.4</v>
      </c>
      <c r="M48" s="221">
        <f t="shared" si="2"/>
        <v>78.800000000000011</v>
      </c>
    </row>
    <row r="49" spans="1:13" ht="25.5" x14ac:dyDescent="0.2">
      <c r="A49" s="71">
        <v>33</v>
      </c>
      <c r="B49" s="23" t="s">
        <v>34</v>
      </c>
      <c r="C49" s="23" t="s">
        <v>8</v>
      </c>
      <c r="D49" s="23" t="s">
        <v>26</v>
      </c>
      <c r="E49" s="23" t="s">
        <v>273</v>
      </c>
      <c r="F49" s="23" t="s">
        <v>274</v>
      </c>
      <c r="G49" s="23" t="s">
        <v>20</v>
      </c>
      <c r="H49" s="23" t="s">
        <v>21</v>
      </c>
      <c r="I49" s="23" t="s">
        <v>319</v>
      </c>
      <c r="J49" s="72" t="s">
        <v>47</v>
      </c>
      <c r="K49" s="73">
        <f t="shared" si="2"/>
        <v>67.400000000000006</v>
      </c>
      <c r="L49" s="287">
        <f t="shared" si="2"/>
        <v>11.4</v>
      </c>
      <c r="M49" s="288">
        <f t="shared" si="2"/>
        <v>78.800000000000011</v>
      </c>
    </row>
    <row r="50" spans="1:13" ht="25.5" x14ac:dyDescent="0.2">
      <c r="A50" s="71">
        <v>34</v>
      </c>
      <c r="B50" s="23" t="s">
        <v>34</v>
      </c>
      <c r="C50" s="23" t="s">
        <v>8</v>
      </c>
      <c r="D50" s="23" t="s">
        <v>26</v>
      </c>
      <c r="E50" s="23" t="s">
        <v>273</v>
      </c>
      <c r="F50" s="23" t="s">
        <v>274</v>
      </c>
      <c r="G50" s="23" t="s">
        <v>18</v>
      </c>
      <c r="H50" s="23" t="s">
        <v>21</v>
      </c>
      <c r="I50" s="23" t="s">
        <v>319</v>
      </c>
      <c r="J50" s="72" t="s">
        <v>275</v>
      </c>
      <c r="K50" s="73">
        <v>67.400000000000006</v>
      </c>
      <c r="L50" s="222">
        <v>11.4</v>
      </c>
      <c r="M50" s="224">
        <f>K50+L50</f>
        <v>78.800000000000011</v>
      </c>
    </row>
    <row r="51" spans="1:13" s="11" customFormat="1" x14ac:dyDescent="0.2">
      <c r="A51" s="71">
        <v>35</v>
      </c>
      <c r="B51" s="24" t="s">
        <v>34</v>
      </c>
      <c r="C51" s="24" t="s">
        <v>8</v>
      </c>
      <c r="D51" s="24" t="s">
        <v>26</v>
      </c>
      <c r="E51" s="24" t="s">
        <v>278</v>
      </c>
      <c r="F51" s="24" t="s">
        <v>19</v>
      </c>
      <c r="G51" s="24" t="s">
        <v>20</v>
      </c>
      <c r="H51" s="24" t="s">
        <v>21</v>
      </c>
      <c r="I51" s="24" t="s">
        <v>319</v>
      </c>
      <c r="J51" s="69" t="s">
        <v>48</v>
      </c>
      <c r="K51" s="70">
        <f>K52</f>
        <v>4338.8</v>
      </c>
      <c r="L51" s="227">
        <f>L52</f>
        <v>296.5</v>
      </c>
      <c r="M51" s="216">
        <f>M52</f>
        <v>4635.3</v>
      </c>
    </row>
    <row r="52" spans="1:13" x14ac:dyDescent="0.2">
      <c r="A52" s="71">
        <v>36</v>
      </c>
      <c r="B52" s="24" t="s">
        <v>34</v>
      </c>
      <c r="C52" s="24" t="s">
        <v>8</v>
      </c>
      <c r="D52" s="24" t="s">
        <v>26</v>
      </c>
      <c r="E52" s="24" t="s">
        <v>276</v>
      </c>
      <c r="F52" s="24" t="s">
        <v>49</v>
      </c>
      <c r="G52" s="24" t="s">
        <v>20</v>
      </c>
      <c r="H52" s="24" t="s">
        <v>21</v>
      </c>
      <c r="I52" s="24" t="s">
        <v>319</v>
      </c>
      <c r="J52" s="69" t="s">
        <v>154</v>
      </c>
      <c r="K52" s="70">
        <f>K53</f>
        <v>4338.8</v>
      </c>
      <c r="L52" s="220">
        <f>L53</f>
        <v>296.5</v>
      </c>
      <c r="M52" s="225">
        <f>K52+L52</f>
        <v>4635.3</v>
      </c>
    </row>
    <row r="53" spans="1:13" ht="25.5" x14ac:dyDescent="0.2">
      <c r="A53" s="71">
        <v>37</v>
      </c>
      <c r="B53" s="23" t="s">
        <v>34</v>
      </c>
      <c r="C53" s="48" t="s">
        <v>8</v>
      </c>
      <c r="D53" s="48" t="s">
        <v>26</v>
      </c>
      <c r="E53" s="48" t="s">
        <v>276</v>
      </c>
      <c r="F53" s="48" t="s">
        <v>49</v>
      </c>
      <c r="G53" s="48" t="s">
        <v>18</v>
      </c>
      <c r="H53" s="48" t="s">
        <v>21</v>
      </c>
      <c r="I53" s="23" t="s">
        <v>319</v>
      </c>
      <c r="J53" s="79" t="s">
        <v>277</v>
      </c>
      <c r="K53" s="80">
        <v>4338.8</v>
      </c>
      <c r="L53" s="235">
        <f>9.2+287.3</f>
        <v>296.5</v>
      </c>
      <c r="M53" s="226">
        <f>K53+L53</f>
        <v>4635.3</v>
      </c>
    </row>
    <row r="54" spans="1:13" s="11" customFormat="1" ht="13.5" customHeight="1" thickBot="1" x14ac:dyDescent="0.25">
      <c r="A54" s="500" t="s">
        <v>50</v>
      </c>
      <c r="B54" s="501"/>
      <c r="C54" s="501"/>
      <c r="D54" s="501"/>
      <c r="E54" s="501"/>
      <c r="F54" s="501"/>
      <c r="G54" s="501"/>
      <c r="H54" s="501"/>
      <c r="I54" s="501"/>
      <c r="J54" s="502"/>
      <c r="K54" s="81">
        <f>K17+K43</f>
        <v>6683.5000000000009</v>
      </c>
      <c r="L54" s="128">
        <f>L17+L43</f>
        <v>298.7</v>
      </c>
      <c r="M54" s="129">
        <f>M17+M43</f>
        <v>6982.2000000000007</v>
      </c>
    </row>
    <row r="55" spans="1:13" ht="12.75" customHeight="1" x14ac:dyDescent="0.2">
      <c r="A55" s="503" t="s">
        <v>175</v>
      </c>
      <c r="B55" s="504"/>
      <c r="C55" s="504"/>
      <c r="D55" s="504"/>
      <c r="E55" s="504"/>
      <c r="F55" s="504"/>
      <c r="G55" s="504"/>
      <c r="H55" s="504"/>
      <c r="I55" s="504"/>
      <c r="J55" s="505"/>
      <c r="K55" s="46">
        <f>(K54-K48)*15%</f>
        <v>992.41500000000019</v>
      </c>
      <c r="L55" s="46">
        <f>(L54-L48)*15%</f>
        <v>43.094999999999999</v>
      </c>
      <c r="M55" s="46">
        <f>(M54-M48)*15%</f>
        <v>1035.51</v>
      </c>
    </row>
    <row r="56" spans="1:13" x14ac:dyDescent="0.2">
      <c r="A56" s="497" t="s">
        <v>176</v>
      </c>
      <c r="B56" s="498"/>
      <c r="C56" s="498"/>
      <c r="D56" s="498"/>
      <c r="E56" s="498"/>
      <c r="F56" s="498"/>
      <c r="G56" s="498"/>
      <c r="H56" s="498"/>
      <c r="I56" s="498"/>
      <c r="J56" s="499"/>
      <c r="K56" s="26">
        <f>K17*50%</f>
        <v>255.15</v>
      </c>
      <c r="L56" s="26">
        <f>L17*50%</f>
        <v>0</v>
      </c>
      <c r="M56" s="26">
        <f>M17*50%</f>
        <v>255.15</v>
      </c>
    </row>
    <row r="57" spans="1:13" s="11" customFormat="1" ht="14.25" x14ac:dyDescent="0.2">
      <c r="A57" s="50"/>
      <c r="B57" s="51"/>
      <c r="C57" s="51"/>
      <c r="D57" s="51"/>
      <c r="E57" s="51"/>
      <c r="F57" s="51"/>
      <c r="G57" s="51"/>
      <c r="H57" s="51"/>
      <c r="I57" s="51"/>
      <c r="J57" s="52"/>
      <c r="K57" s="53"/>
      <c r="L57" s="83"/>
      <c r="M57" s="83"/>
    </row>
    <row r="58" spans="1:13" x14ac:dyDescent="0.2">
      <c r="A58" s="12"/>
      <c r="K58" s="5"/>
      <c r="L58" s="83"/>
      <c r="M58" s="83"/>
    </row>
    <row r="59" spans="1:13" ht="14.25" x14ac:dyDescent="0.2">
      <c r="A59" s="12"/>
      <c r="K59" s="5"/>
      <c r="L59" s="84"/>
      <c r="M59" s="84"/>
    </row>
    <row r="60" spans="1:13" x14ac:dyDescent="0.2">
      <c r="A60" s="12"/>
    </row>
    <row r="61" spans="1:13" x14ac:dyDescent="0.2">
      <c r="A61" s="12"/>
    </row>
    <row r="62" spans="1:13" x14ac:dyDescent="0.2">
      <c r="A62" s="12"/>
    </row>
    <row r="63" spans="1:13" x14ac:dyDescent="0.2">
      <c r="A63" s="12"/>
    </row>
    <row r="64" spans="1:13" x14ac:dyDescent="0.2">
      <c r="A64" s="12"/>
    </row>
    <row r="65" spans="1:1" x14ac:dyDescent="0.2">
      <c r="A65" s="12"/>
    </row>
    <row r="66" spans="1:1" x14ac:dyDescent="0.2">
      <c r="A66" s="12"/>
    </row>
    <row r="67" spans="1:1" x14ac:dyDescent="0.2">
      <c r="A67" s="12"/>
    </row>
    <row r="68" spans="1:1" x14ac:dyDescent="0.2">
      <c r="A68" s="12"/>
    </row>
    <row r="69" spans="1:1" x14ac:dyDescent="0.2">
      <c r="A69" s="12"/>
    </row>
    <row r="70" spans="1:1" x14ac:dyDescent="0.2">
      <c r="A70" s="12"/>
    </row>
    <row r="71" spans="1:1" x14ac:dyDescent="0.2">
      <c r="A71" s="12"/>
    </row>
    <row r="72" spans="1:1" x14ac:dyDescent="0.2">
      <c r="A72" s="12"/>
    </row>
    <row r="73" spans="1:1" x14ac:dyDescent="0.2">
      <c r="A73" s="12"/>
    </row>
    <row r="74" spans="1:1" x14ac:dyDescent="0.2">
      <c r="A74" s="12"/>
    </row>
    <row r="75" spans="1:1" x14ac:dyDescent="0.2">
      <c r="A75" s="12"/>
    </row>
    <row r="76" spans="1:1" x14ac:dyDescent="0.2">
      <c r="A76" s="12"/>
    </row>
    <row r="77" spans="1:1" x14ac:dyDescent="0.2">
      <c r="A77" s="12"/>
    </row>
    <row r="78" spans="1:1" x14ac:dyDescent="0.2">
      <c r="A78" s="12"/>
    </row>
    <row r="79" spans="1:1" x14ac:dyDescent="0.2">
      <c r="A79" s="12"/>
    </row>
    <row r="80" spans="1:1" x14ac:dyDescent="0.2">
      <c r="A80" s="12"/>
    </row>
    <row r="81" spans="1:1" x14ac:dyDescent="0.2">
      <c r="A81" s="12"/>
    </row>
    <row r="82" spans="1:1" x14ac:dyDescent="0.2">
      <c r="A82" s="12"/>
    </row>
    <row r="83" spans="1:1" x14ac:dyDescent="0.2">
      <c r="A83" s="12"/>
    </row>
    <row r="84" spans="1:1" x14ac:dyDescent="0.2">
      <c r="A84" s="12"/>
    </row>
    <row r="85" spans="1:1" x14ac:dyDescent="0.2">
      <c r="A85" s="12"/>
    </row>
    <row r="86" spans="1:1" x14ac:dyDescent="0.2">
      <c r="A86" s="12"/>
    </row>
    <row r="87" spans="1:1" x14ac:dyDescent="0.2">
      <c r="A87" s="12"/>
    </row>
    <row r="88" spans="1:1" x14ac:dyDescent="0.2">
      <c r="A88" s="12"/>
    </row>
    <row r="89" spans="1:1" x14ac:dyDescent="0.2">
      <c r="A89" s="12"/>
    </row>
    <row r="90" spans="1:1" x14ac:dyDescent="0.2">
      <c r="A90" s="12"/>
    </row>
    <row r="91" spans="1:1" x14ac:dyDescent="0.2">
      <c r="A91" s="12"/>
    </row>
    <row r="92" spans="1:1" x14ac:dyDescent="0.2">
      <c r="A92" s="12"/>
    </row>
  </sheetData>
  <mergeCells count="19">
    <mergeCell ref="A12:K12"/>
    <mergeCell ref="J1:M1"/>
    <mergeCell ref="J2:M2"/>
    <mergeCell ref="J3:M3"/>
    <mergeCell ref="J4:M4"/>
    <mergeCell ref="J6:M6"/>
    <mergeCell ref="I7:M7"/>
    <mergeCell ref="I8:M8"/>
    <mergeCell ref="J9:M9"/>
    <mergeCell ref="J13:M13"/>
    <mergeCell ref="L14:L15"/>
    <mergeCell ref="M14:M15"/>
    <mergeCell ref="A56:J56"/>
    <mergeCell ref="A54:J54"/>
    <mergeCell ref="A55:J55"/>
    <mergeCell ref="A14:A15"/>
    <mergeCell ref="B14:I14"/>
    <mergeCell ref="J14:J15"/>
    <mergeCell ref="K14:K15"/>
  </mergeCells>
  <phoneticPr fontId="7" type="noConversion"/>
  <conditionalFormatting sqref="L19:M19 L14:M14">
    <cfRule type="cellIs" dxfId="11" priority="3" stopIfTrue="1" operator="equal">
      <formula>0</formula>
    </cfRule>
  </conditionalFormatting>
  <pageMargins left="0.51181102362204722" right="3.937007874015748E-2" top="0.74803149606299213" bottom="0.31496062992125984" header="0.62992125984251968" footer="0.23622047244094491"/>
  <pageSetup paperSize="9" scale="77" fitToHeight="3" orientation="portrait" r:id="rId1"/>
  <headerFooter alignWithMargins="0"/>
  <rowBreaks count="2" manualBreakCount="2">
    <brk id="22" max="12" man="1"/>
    <brk id="39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92"/>
  <sheetViews>
    <sheetView view="pageBreakPreview" zoomScale="130" zoomScaleNormal="100" zoomScaleSheetLayoutView="130" workbookViewId="0">
      <selection activeCell="D4" sqref="D4"/>
    </sheetView>
  </sheetViews>
  <sheetFormatPr defaultRowHeight="12.75" x14ac:dyDescent="0.2"/>
  <cols>
    <col min="1" max="2" width="4.140625" style="4" customWidth="1"/>
    <col min="3" max="3" width="2.140625" style="4" customWidth="1"/>
    <col min="4" max="4" width="2.7109375" style="4" customWidth="1"/>
    <col min="5" max="5" width="3" style="4" customWidth="1"/>
    <col min="6" max="6" width="3.7109375" style="4" customWidth="1"/>
    <col min="7" max="7" width="2.5703125" style="4" customWidth="1"/>
    <col min="8" max="8" width="5" style="4" bestFit="1" customWidth="1"/>
    <col min="9" max="9" width="5.85546875" style="4" customWidth="1"/>
    <col min="10" max="10" width="87.140625" style="13" customWidth="1"/>
    <col min="11" max="12" width="11.42578125" style="6" customWidth="1"/>
    <col min="13" max="13" width="8.85546875" style="5" customWidth="1"/>
    <col min="14" max="14" width="8.42578125" style="5" customWidth="1"/>
    <col min="15" max="256" width="9.140625" style="6"/>
    <col min="257" max="258" width="4.140625" style="6" customWidth="1"/>
    <col min="259" max="259" width="2.140625" style="6" customWidth="1"/>
    <col min="260" max="260" width="2.7109375" style="6" customWidth="1"/>
    <col min="261" max="261" width="3" style="6" customWidth="1"/>
    <col min="262" max="262" width="3.7109375" style="6" customWidth="1"/>
    <col min="263" max="263" width="2.5703125" style="6" customWidth="1"/>
    <col min="264" max="264" width="5" style="6" bestFit="1" customWidth="1"/>
    <col min="265" max="265" width="5.85546875" style="6" customWidth="1"/>
    <col min="266" max="266" width="87.140625" style="6" customWidth="1"/>
    <col min="267" max="268" width="11.42578125" style="6" customWidth="1"/>
    <col min="269" max="269" width="8.85546875" style="6" customWidth="1"/>
    <col min="270" max="270" width="8.42578125" style="6" customWidth="1"/>
    <col min="271" max="512" width="9.140625" style="6"/>
    <col min="513" max="514" width="4.140625" style="6" customWidth="1"/>
    <col min="515" max="515" width="2.140625" style="6" customWidth="1"/>
    <col min="516" max="516" width="2.7109375" style="6" customWidth="1"/>
    <col min="517" max="517" width="3" style="6" customWidth="1"/>
    <col min="518" max="518" width="3.7109375" style="6" customWidth="1"/>
    <col min="519" max="519" width="2.5703125" style="6" customWidth="1"/>
    <col min="520" max="520" width="5" style="6" bestFit="1" customWidth="1"/>
    <col min="521" max="521" width="5.85546875" style="6" customWidth="1"/>
    <col min="522" max="522" width="87.140625" style="6" customWidth="1"/>
    <col min="523" max="524" width="11.42578125" style="6" customWidth="1"/>
    <col min="525" max="525" width="8.85546875" style="6" customWidth="1"/>
    <col min="526" max="526" width="8.42578125" style="6" customWidth="1"/>
    <col min="527" max="768" width="9.140625" style="6"/>
    <col min="769" max="770" width="4.140625" style="6" customWidth="1"/>
    <col min="771" max="771" width="2.140625" style="6" customWidth="1"/>
    <col min="772" max="772" width="2.7109375" style="6" customWidth="1"/>
    <col min="773" max="773" width="3" style="6" customWidth="1"/>
    <col min="774" max="774" width="3.7109375" style="6" customWidth="1"/>
    <col min="775" max="775" width="2.5703125" style="6" customWidth="1"/>
    <col min="776" max="776" width="5" style="6" bestFit="1" customWidth="1"/>
    <col min="777" max="777" width="5.85546875" style="6" customWidth="1"/>
    <col min="778" max="778" width="87.140625" style="6" customWidth="1"/>
    <col min="779" max="780" width="11.42578125" style="6" customWidth="1"/>
    <col min="781" max="781" width="8.85546875" style="6" customWidth="1"/>
    <col min="782" max="782" width="8.42578125" style="6" customWidth="1"/>
    <col min="783" max="1024" width="9.140625" style="6"/>
    <col min="1025" max="1026" width="4.140625" style="6" customWidth="1"/>
    <col min="1027" max="1027" width="2.140625" style="6" customWidth="1"/>
    <col min="1028" max="1028" width="2.7109375" style="6" customWidth="1"/>
    <col min="1029" max="1029" width="3" style="6" customWidth="1"/>
    <col min="1030" max="1030" width="3.7109375" style="6" customWidth="1"/>
    <col min="1031" max="1031" width="2.5703125" style="6" customWidth="1"/>
    <col min="1032" max="1032" width="5" style="6" bestFit="1" customWidth="1"/>
    <col min="1033" max="1033" width="5.85546875" style="6" customWidth="1"/>
    <col min="1034" max="1034" width="87.140625" style="6" customWidth="1"/>
    <col min="1035" max="1036" width="11.42578125" style="6" customWidth="1"/>
    <col min="1037" max="1037" width="8.85546875" style="6" customWidth="1"/>
    <col min="1038" max="1038" width="8.42578125" style="6" customWidth="1"/>
    <col min="1039" max="1280" width="9.140625" style="6"/>
    <col min="1281" max="1282" width="4.140625" style="6" customWidth="1"/>
    <col min="1283" max="1283" width="2.140625" style="6" customWidth="1"/>
    <col min="1284" max="1284" width="2.7109375" style="6" customWidth="1"/>
    <col min="1285" max="1285" width="3" style="6" customWidth="1"/>
    <col min="1286" max="1286" width="3.7109375" style="6" customWidth="1"/>
    <col min="1287" max="1287" width="2.5703125" style="6" customWidth="1"/>
    <col min="1288" max="1288" width="5" style="6" bestFit="1" customWidth="1"/>
    <col min="1289" max="1289" width="5.85546875" style="6" customWidth="1"/>
    <col min="1290" max="1290" width="87.140625" style="6" customWidth="1"/>
    <col min="1291" max="1292" width="11.42578125" style="6" customWidth="1"/>
    <col min="1293" max="1293" width="8.85546875" style="6" customWidth="1"/>
    <col min="1294" max="1294" width="8.42578125" style="6" customWidth="1"/>
    <col min="1295" max="1536" width="9.140625" style="6"/>
    <col min="1537" max="1538" width="4.140625" style="6" customWidth="1"/>
    <col min="1539" max="1539" width="2.140625" style="6" customWidth="1"/>
    <col min="1540" max="1540" width="2.7109375" style="6" customWidth="1"/>
    <col min="1541" max="1541" width="3" style="6" customWidth="1"/>
    <col min="1542" max="1542" width="3.7109375" style="6" customWidth="1"/>
    <col min="1543" max="1543" width="2.5703125" style="6" customWidth="1"/>
    <col min="1544" max="1544" width="5" style="6" bestFit="1" customWidth="1"/>
    <col min="1545" max="1545" width="5.85546875" style="6" customWidth="1"/>
    <col min="1546" max="1546" width="87.140625" style="6" customWidth="1"/>
    <col min="1547" max="1548" width="11.42578125" style="6" customWidth="1"/>
    <col min="1549" max="1549" width="8.85546875" style="6" customWidth="1"/>
    <col min="1550" max="1550" width="8.42578125" style="6" customWidth="1"/>
    <col min="1551" max="1792" width="9.140625" style="6"/>
    <col min="1793" max="1794" width="4.140625" style="6" customWidth="1"/>
    <col min="1795" max="1795" width="2.140625" style="6" customWidth="1"/>
    <col min="1796" max="1796" width="2.7109375" style="6" customWidth="1"/>
    <col min="1797" max="1797" width="3" style="6" customWidth="1"/>
    <col min="1798" max="1798" width="3.7109375" style="6" customWidth="1"/>
    <col min="1799" max="1799" width="2.5703125" style="6" customWidth="1"/>
    <col min="1800" max="1800" width="5" style="6" bestFit="1" customWidth="1"/>
    <col min="1801" max="1801" width="5.85546875" style="6" customWidth="1"/>
    <col min="1802" max="1802" width="87.140625" style="6" customWidth="1"/>
    <col min="1803" max="1804" width="11.42578125" style="6" customWidth="1"/>
    <col min="1805" max="1805" width="8.85546875" style="6" customWidth="1"/>
    <col min="1806" max="1806" width="8.42578125" style="6" customWidth="1"/>
    <col min="1807" max="2048" width="9.140625" style="6"/>
    <col min="2049" max="2050" width="4.140625" style="6" customWidth="1"/>
    <col min="2051" max="2051" width="2.140625" style="6" customWidth="1"/>
    <col min="2052" max="2052" width="2.7109375" style="6" customWidth="1"/>
    <col min="2053" max="2053" width="3" style="6" customWidth="1"/>
    <col min="2054" max="2054" width="3.7109375" style="6" customWidth="1"/>
    <col min="2055" max="2055" width="2.5703125" style="6" customWidth="1"/>
    <col min="2056" max="2056" width="5" style="6" bestFit="1" customWidth="1"/>
    <col min="2057" max="2057" width="5.85546875" style="6" customWidth="1"/>
    <col min="2058" max="2058" width="87.140625" style="6" customWidth="1"/>
    <col min="2059" max="2060" width="11.42578125" style="6" customWidth="1"/>
    <col min="2061" max="2061" width="8.85546875" style="6" customWidth="1"/>
    <col min="2062" max="2062" width="8.42578125" style="6" customWidth="1"/>
    <col min="2063" max="2304" width="9.140625" style="6"/>
    <col min="2305" max="2306" width="4.140625" style="6" customWidth="1"/>
    <col min="2307" max="2307" width="2.140625" style="6" customWidth="1"/>
    <col min="2308" max="2308" width="2.7109375" style="6" customWidth="1"/>
    <col min="2309" max="2309" width="3" style="6" customWidth="1"/>
    <col min="2310" max="2310" width="3.7109375" style="6" customWidth="1"/>
    <col min="2311" max="2311" width="2.5703125" style="6" customWidth="1"/>
    <col min="2312" max="2312" width="5" style="6" bestFit="1" customWidth="1"/>
    <col min="2313" max="2313" width="5.85546875" style="6" customWidth="1"/>
    <col min="2314" max="2314" width="87.140625" style="6" customWidth="1"/>
    <col min="2315" max="2316" width="11.42578125" style="6" customWidth="1"/>
    <col min="2317" max="2317" width="8.85546875" style="6" customWidth="1"/>
    <col min="2318" max="2318" width="8.42578125" style="6" customWidth="1"/>
    <col min="2319" max="2560" width="9.140625" style="6"/>
    <col min="2561" max="2562" width="4.140625" style="6" customWidth="1"/>
    <col min="2563" max="2563" width="2.140625" style="6" customWidth="1"/>
    <col min="2564" max="2564" width="2.7109375" style="6" customWidth="1"/>
    <col min="2565" max="2565" width="3" style="6" customWidth="1"/>
    <col min="2566" max="2566" width="3.7109375" style="6" customWidth="1"/>
    <col min="2567" max="2567" width="2.5703125" style="6" customWidth="1"/>
    <col min="2568" max="2568" width="5" style="6" bestFit="1" customWidth="1"/>
    <col min="2569" max="2569" width="5.85546875" style="6" customWidth="1"/>
    <col min="2570" max="2570" width="87.140625" style="6" customWidth="1"/>
    <col min="2571" max="2572" width="11.42578125" style="6" customWidth="1"/>
    <col min="2573" max="2573" width="8.85546875" style="6" customWidth="1"/>
    <col min="2574" max="2574" width="8.42578125" style="6" customWidth="1"/>
    <col min="2575" max="2816" width="9.140625" style="6"/>
    <col min="2817" max="2818" width="4.140625" style="6" customWidth="1"/>
    <col min="2819" max="2819" width="2.140625" style="6" customWidth="1"/>
    <col min="2820" max="2820" width="2.7109375" style="6" customWidth="1"/>
    <col min="2821" max="2821" width="3" style="6" customWidth="1"/>
    <col min="2822" max="2822" width="3.7109375" style="6" customWidth="1"/>
    <col min="2823" max="2823" width="2.5703125" style="6" customWidth="1"/>
    <col min="2824" max="2824" width="5" style="6" bestFit="1" customWidth="1"/>
    <col min="2825" max="2825" width="5.85546875" style="6" customWidth="1"/>
    <col min="2826" max="2826" width="87.140625" style="6" customWidth="1"/>
    <col min="2827" max="2828" width="11.42578125" style="6" customWidth="1"/>
    <col min="2829" max="2829" width="8.85546875" style="6" customWidth="1"/>
    <col min="2830" max="2830" width="8.42578125" style="6" customWidth="1"/>
    <col min="2831" max="3072" width="9.140625" style="6"/>
    <col min="3073" max="3074" width="4.140625" style="6" customWidth="1"/>
    <col min="3075" max="3075" width="2.140625" style="6" customWidth="1"/>
    <col min="3076" max="3076" width="2.7109375" style="6" customWidth="1"/>
    <col min="3077" max="3077" width="3" style="6" customWidth="1"/>
    <col min="3078" max="3078" width="3.7109375" style="6" customWidth="1"/>
    <col min="3079" max="3079" width="2.5703125" style="6" customWidth="1"/>
    <col min="3080" max="3080" width="5" style="6" bestFit="1" customWidth="1"/>
    <col min="3081" max="3081" width="5.85546875" style="6" customWidth="1"/>
    <col min="3082" max="3082" width="87.140625" style="6" customWidth="1"/>
    <col min="3083" max="3084" width="11.42578125" style="6" customWidth="1"/>
    <col min="3085" max="3085" width="8.85546875" style="6" customWidth="1"/>
    <col min="3086" max="3086" width="8.42578125" style="6" customWidth="1"/>
    <col min="3087" max="3328" width="9.140625" style="6"/>
    <col min="3329" max="3330" width="4.140625" style="6" customWidth="1"/>
    <col min="3331" max="3331" width="2.140625" style="6" customWidth="1"/>
    <col min="3332" max="3332" width="2.7109375" style="6" customWidth="1"/>
    <col min="3333" max="3333" width="3" style="6" customWidth="1"/>
    <col min="3334" max="3334" width="3.7109375" style="6" customWidth="1"/>
    <col min="3335" max="3335" width="2.5703125" style="6" customWidth="1"/>
    <col min="3336" max="3336" width="5" style="6" bestFit="1" customWidth="1"/>
    <col min="3337" max="3337" width="5.85546875" style="6" customWidth="1"/>
    <col min="3338" max="3338" width="87.140625" style="6" customWidth="1"/>
    <col min="3339" max="3340" width="11.42578125" style="6" customWidth="1"/>
    <col min="3341" max="3341" width="8.85546875" style="6" customWidth="1"/>
    <col min="3342" max="3342" width="8.42578125" style="6" customWidth="1"/>
    <col min="3343" max="3584" width="9.140625" style="6"/>
    <col min="3585" max="3586" width="4.140625" style="6" customWidth="1"/>
    <col min="3587" max="3587" width="2.140625" style="6" customWidth="1"/>
    <col min="3588" max="3588" width="2.7109375" style="6" customWidth="1"/>
    <col min="3589" max="3589" width="3" style="6" customWidth="1"/>
    <col min="3590" max="3590" width="3.7109375" style="6" customWidth="1"/>
    <col min="3591" max="3591" width="2.5703125" style="6" customWidth="1"/>
    <col min="3592" max="3592" width="5" style="6" bestFit="1" customWidth="1"/>
    <col min="3593" max="3593" width="5.85546875" style="6" customWidth="1"/>
    <col min="3594" max="3594" width="87.140625" style="6" customWidth="1"/>
    <col min="3595" max="3596" width="11.42578125" style="6" customWidth="1"/>
    <col min="3597" max="3597" width="8.85546875" style="6" customWidth="1"/>
    <col min="3598" max="3598" width="8.42578125" style="6" customWidth="1"/>
    <col min="3599" max="3840" width="9.140625" style="6"/>
    <col min="3841" max="3842" width="4.140625" style="6" customWidth="1"/>
    <col min="3843" max="3843" width="2.140625" style="6" customWidth="1"/>
    <col min="3844" max="3844" width="2.7109375" style="6" customWidth="1"/>
    <col min="3845" max="3845" width="3" style="6" customWidth="1"/>
    <col min="3846" max="3846" width="3.7109375" style="6" customWidth="1"/>
    <col min="3847" max="3847" width="2.5703125" style="6" customWidth="1"/>
    <col min="3848" max="3848" width="5" style="6" bestFit="1" customWidth="1"/>
    <col min="3849" max="3849" width="5.85546875" style="6" customWidth="1"/>
    <col min="3850" max="3850" width="87.140625" style="6" customWidth="1"/>
    <col min="3851" max="3852" width="11.42578125" style="6" customWidth="1"/>
    <col min="3853" max="3853" width="8.85546875" style="6" customWidth="1"/>
    <col min="3854" max="3854" width="8.42578125" style="6" customWidth="1"/>
    <col min="3855" max="4096" width="9.140625" style="6"/>
    <col min="4097" max="4098" width="4.140625" style="6" customWidth="1"/>
    <col min="4099" max="4099" width="2.140625" style="6" customWidth="1"/>
    <col min="4100" max="4100" width="2.7109375" style="6" customWidth="1"/>
    <col min="4101" max="4101" width="3" style="6" customWidth="1"/>
    <col min="4102" max="4102" width="3.7109375" style="6" customWidth="1"/>
    <col min="4103" max="4103" width="2.5703125" style="6" customWidth="1"/>
    <col min="4104" max="4104" width="5" style="6" bestFit="1" customWidth="1"/>
    <col min="4105" max="4105" width="5.85546875" style="6" customWidth="1"/>
    <col min="4106" max="4106" width="87.140625" style="6" customWidth="1"/>
    <col min="4107" max="4108" width="11.42578125" style="6" customWidth="1"/>
    <col min="4109" max="4109" width="8.85546875" style="6" customWidth="1"/>
    <col min="4110" max="4110" width="8.42578125" style="6" customWidth="1"/>
    <col min="4111" max="4352" width="9.140625" style="6"/>
    <col min="4353" max="4354" width="4.140625" style="6" customWidth="1"/>
    <col min="4355" max="4355" width="2.140625" style="6" customWidth="1"/>
    <col min="4356" max="4356" width="2.7109375" style="6" customWidth="1"/>
    <col min="4357" max="4357" width="3" style="6" customWidth="1"/>
    <col min="4358" max="4358" width="3.7109375" style="6" customWidth="1"/>
    <col min="4359" max="4359" width="2.5703125" style="6" customWidth="1"/>
    <col min="4360" max="4360" width="5" style="6" bestFit="1" customWidth="1"/>
    <col min="4361" max="4361" width="5.85546875" style="6" customWidth="1"/>
    <col min="4362" max="4362" width="87.140625" style="6" customWidth="1"/>
    <col min="4363" max="4364" width="11.42578125" style="6" customWidth="1"/>
    <col min="4365" max="4365" width="8.85546875" style="6" customWidth="1"/>
    <col min="4366" max="4366" width="8.42578125" style="6" customWidth="1"/>
    <col min="4367" max="4608" width="9.140625" style="6"/>
    <col min="4609" max="4610" width="4.140625" style="6" customWidth="1"/>
    <col min="4611" max="4611" width="2.140625" style="6" customWidth="1"/>
    <col min="4612" max="4612" width="2.7109375" style="6" customWidth="1"/>
    <col min="4613" max="4613" width="3" style="6" customWidth="1"/>
    <col min="4614" max="4614" width="3.7109375" style="6" customWidth="1"/>
    <col min="4615" max="4615" width="2.5703125" style="6" customWidth="1"/>
    <col min="4616" max="4616" width="5" style="6" bestFit="1" customWidth="1"/>
    <col min="4617" max="4617" width="5.85546875" style="6" customWidth="1"/>
    <col min="4618" max="4618" width="87.140625" style="6" customWidth="1"/>
    <col min="4619" max="4620" width="11.42578125" style="6" customWidth="1"/>
    <col min="4621" max="4621" width="8.85546875" style="6" customWidth="1"/>
    <col min="4622" max="4622" width="8.42578125" style="6" customWidth="1"/>
    <col min="4623" max="4864" width="9.140625" style="6"/>
    <col min="4865" max="4866" width="4.140625" style="6" customWidth="1"/>
    <col min="4867" max="4867" width="2.140625" style="6" customWidth="1"/>
    <col min="4868" max="4868" width="2.7109375" style="6" customWidth="1"/>
    <col min="4869" max="4869" width="3" style="6" customWidth="1"/>
    <col min="4870" max="4870" width="3.7109375" style="6" customWidth="1"/>
    <col min="4871" max="4871" width="2.5703125" style="6" customWidth="1"/>
    <col min="4872" max="4872" width="5" style="6" bestFit="1" customWidth="1"/>
    <col min="4873" max="4873" width="5.85546875" style="6" customWidth="1"/>
    <col min="4874" max="4874" width="87.140625" style="6" customWidth="1"/>
    <col min="4875" max="4876" width="11.42578125" style="6" customWidth="1"/>
    <col min="4877" max="4877" width="8.85546875" style="6" customWidth="1"/>
    <col min="4878" max="4878" width="8.42578125" style="6" customWidth="1"/>
    <col min="4879" max="5120" width="9.140625" style="6"/>
    <col min="5121" max="5122" width="4.140625" style="6" customWidth="1"/>
    <col min="5123" max="5123" width="2.140625" style="6" customWidth="1"/>
    <col min="5124" max="5124" width="2.7109375" style="6" customWidth="1"/>
    <col min="5125" max="5125" width="3" style="6" customWidth="1"/>
    <col min="5126" max="5126" width="3.7109375" style="6" customWidth="1"/>
    <col min="5127" max="5127" width="2.5703125" style="6" customWidth="1"/>
    <col min="5128" max="5128" width="5" style="6" bestFit="1" customWidth="1"/>
    <col min="5129" max="5129" width="5.85546875" style="6" customWidth="1"/>
    <col min="5130" max="5130" width="87.140625" style="6" customWidth="1"/>
    <col min="5131" max="5132" width="11.42578125" style="6" customWidth="1"/>
    <col min="5133" max="5133" width="8.85546875" style="6" customWidth="1"/>
    <col min="5134" max="5134" width="8.42578125" style="6" customWidth="1"/>
    <col min="5135" max="5376" width="9.140625" style="6"/>
    <col min="5377" max="5378" width="4.140625" style="6" customWidth="1"/>
    <col min="5379" max="5379" width="2.140625" style="6" customWidth="1"/>
    <col min="5380" max="5380" width="2.7109375" style="6" customWidth="1"/>
    <col min="5381" max="5381" width="3" style="6" customWidth="1"/>
    <col min="5382" max="5382" width="3.7109375" style="6" customWidth="1"/>
    <col min="5383" max="5383" width="2.5703125" style="6" customWidth="1"/>
    <col min="5384" max="5384" width="5" style="6" bestFit="1" customWidth="1"/>
    <col min="5385" max="5385" width="5.85546875" style="6" customWidth="1"/>
    <col min="5386" max="5386" width="87.140625" style="6" customWidth="1"/>
    <col min="5387" max="5388" width="11.42578125" style="6" customWidth="1"/>
    <col min="5389" max="5389" width="8.85546875" style="6" customWidth="1"/>
    <col min="5390" max="5390" width="8.42578125" style="6" customWidth="1"/>
    <col min="5391" max="5632" width="9.140625" style="6"/>
    <col min="5633" max="5634" width="4.140625" style="6" customWidth="1"/>
    <col min="5635" max="5635" width="2.140625" style="6" customWidth="1"/>
    <col min="5636" max="5636" width="2.7109375" style="6" customWidth="1"/>
    <col min="5637" max="5637" width="3" style="6" customWidth="1"/>
    <col min="5638" max="5638" width="3.7109375" style="6" customWidth="1"/>
    <col min="5639" max="5639" width="2.5703125" style="6" customWidth="1"/>
    <col min="5640" max="5640" width="5" style="6" bestFit="1" customWidth="1"/>
    <col min="5641" max="5641" width="5.85546875" style="6" customWidth="1"/>
    <col min="5642" max="5642" width="87.140625" style="6" customWidth="1"/>
    <col min="5643" max="5644" width="11.42578125" style="6" customWidth="1"/>
    <col min="5645" max="5645" width="8.85546875" style="6" customWidth="1"/>
    <col min="5646" max="5646" width="8.42578125" style="6" customWidth="1"/>
    <col min="5647" max="5888" width="9.140625" style="6"/>
    <col min="5889" max="5890" width="4.140625" style="6" customWidth="1"/>
    <col min="5891" max="5891" width="2.140625" style="6" customWidth="1"/>
    <col min="5892" max="5892" width="2.7109375" style="6" customWidth="1"/>
    <col min="5893" max="5893" width="3" style="6" customWidth="1"/>
    <col min="5894" max="5894" width="3.7109375" style="6" customWidth="1"/>
    <col min="5895" max="5895" width="2.5703125" style="6" customWidth="1"/>
    <col min="5896" max="5896" width="5" style="6" bestFit="1" customWidth="1"/>
    <col min="5897" max="5897" width="5.85546875" style="6" customWidth="1"/>
    <col min="5898" max="5898" width="87.140625" style="6" customWidth="1"/>
    <col min="5899" max="5900" width="11.42578125" style="6" customWidth="1"/>
    <col min="5901" max="5901" width="8.85546875" style="6" customWidth="1"/>
    <col min="5902" max="5902" width="8.42578125" style="6" customWidth="1"/>
    <col min="5903" max="6144" width="9.140625" style="6"/>
    <col min="6145" max="6146" width="4.140625" style="6" customWidth="1"/>
    <col min="6147" max="6147" width="2.140625" style="6" customWidth="1"/>
    <col min="6148" max="6148" width="2.7109375" style="6" customWidth="1"/>
    <col min="6149" max="6149" width="3" style="6" customWidth="1"/>
    <col min="6150" max="6150" width="3.7109375" style="6" customWidth="1"/>
    <col min="6151" max="6151" width="2.5703125" style="6" customWidth="1"/>
    <col min="6152" max="6152" width="5" style="6" bestFit="1" customWidth="1"/>
    <col min="6153" max="6153" width="5.85546875" style="6" customWidth="1"/>
    <col min="6154" max="6154" width="87.140625" style="6" customWidth="1"/>
    <col min="6155" max="6156" width="11.42578125" style="6" customWidth="1"/>
    <col min="6157" max="6157" width="8.85546875" style="6" customWidth="1"/>
    <col min="6158" max="6158" width="8.42578125" style="6" customWidth="1"/>
    <col min="6159" max="6400" width="9.140625" style="6"/>
    <col min="6401" max="6402" width="4.140625" style="6" customWidth="1"/>
    <col min="6403" max="6403" width="2.140625" style="6" customWidth="1"/>
    <col min="6404" max="6404" width="2.7109375" style="6" customWidth="1"/>
    <col min="6405" max="6405" width="3" style="6" customWidth="1"/>
    <col min="6406" max="6406" width="3.7109375" style="6" customWidth="1"/>
    <col min="6407" max="6407" width="2.5703125" style="6" customWidth="1"/>
    <col min="6408" max="6408" width="5" style="6" bestFit="1" customWidth="1"/>
    <col min="6409" max="6409" width="5.85546875" style="6" customWidth="1"/>
    <col min="6410" max="6410" width="87.140625" style="6" customWidth="1"/>
    <col min="6411" max="6412" width="11.42578125" style="6" customWidth="1"/>
    <col min="6413" max="6413" width="8.85546875" style="6" customWidth="1"/>
    <col min="6414" max="6414" width="8.42578125" style="6" customWidth="1"/>
    <col min="6415" max="6656" width="9.140625" style="6"/>
    <col min="6657" max="6658" width="4.140625" style="6" customWidth="1"/>
    <col min="6659" max="6659" width="2.140625" style="6" customWidth="1"/>
    <col min="6660" max="6660" width="2.7109375" style="6" customWidth="1"/>
    <col min="6661" max="6661" width="3" style="6" customWidth="1"/>
    <col min="6662" max="6662" width="3.7109375" style="6" customWidth="1"/>
    <col min="6663" max="6663" width="2.5703125" style="6" customWidth="1"/>
    <col min="6664" max="6664" width="5" style="6" bestFit="1" customWidth="1"/>
    <col min="6665" max="6665" width="5.85546875" style="6" customWidth="1"/>
    <col min="6666" max="6666" width="87.140625" style="6" customWidth="1"/>
    <col min="6667" max="6668" width="11.42578125" style="6" customWidth="1"/>
    <col min="6669" max="6669" width="8.85546875" style="6" customWidth="1"/>
    <col min="6670" max="6670" width="8.42578125" style="6" customWidth="1"/>
    <col min="6671" max="6912" width="9.140625" style="6"/>
    <col min="6913" max="6914" width="4.140625" style="6" customWidth="1"/>
    <col min="6915" max="6915" width="2.140625" style="6" customWidth="1"/>
    <col min="6916" max="6916" width="2.7109375" style="6" customWidth="1"/>
    <col min="6917" max="6917" width="3" style="6" customWidth="1"/>
    <col min="6918" max="6918" width="3.7109375" style="6" customWidth="1"/>
    <col min="6919" max="6919" width="2.5703125" style="6" customWidth="1"/>
    <col min="6920" max="6920" width="5" style="6" bestFit="1" customWidth="1"/>
    <col min="6921" max="6921" width="5.85546875" style="6" customWidth="1"/>
    <col min="6922" max="6922" width="87.140625" style="6" customWidth="1"/>
    <col min="6923" max="6924" width="11.42578125" style="6" customWidth="1"/>
    <col min="6925" max="6925" width="8.85546875" style="6" customWidth="1"/>
    <col min="6926" max="6926" width="8.42578125" style="6" customWidth="1"/>
    <col min="6927" max="7168" width="9.140625" style="6"/>
    <col min="7169" max="7170" width="4.140625" style="6" customWidth="1"/>
    <col min="7171" max="7171" width="2.140625" style="6" customWidth="1"/>
    <col min="7172" max="7172" width="2.7109375" style="6" customWidth="1"/>
    <col min="7173" max="7173" width="3" style="6" customWidth="1"/>
    <col min="7174" max="7174" width="3.7109375" style="6" customWidth="1"/>
    <col min="7175" max="7175" width="2.5703125" style="6" customWidth="1"/>
    <col min="7176" max="7176" width="5" style="6" bestFit="1" customWidth="1"/>
    <col min="7177" max="7177" width="5.85546875" style="6" customWidth="1"/>
    <col min="7178" max="7178" width="87.140625" style="6" customWidth="1"/>
    <col min="7179" max="7180" width="11.42578125" style="6" customWidth="1"/>
    <col min="7181" max="7181" width="8.85546875" style="6" customWidth="1"/>
    <col min="7182" max="7182" width="8.42578125" style="6" customWidth="1"/>
    <col min="7183" max="7424" width="9.140625" style="6"/>
    <col min="7425" max="7426" width="4.140625" style="6" customWidth="1"/>
    <col min="7427" max="7427" width="2.140625" style="6" customWidth="1"/>
    <col min="7428" max="7428" width="2.7109375" style="6" customWidth="1"/>
    <col min="7429" max="7429" width="3" style="6" customWidth="1"/>
    <col min="7430" max="7430" width="3.7109375" style="6" customWidth="1"/>
    <col min="7431" max="7431" width="2.5703125" style="6" customWidth="1"/>
    <col min="7432" max="7432" width="5" style="6" bestFit="1" customWidth="1"/>
    <col min="7433" max="7433" width="5.85546875" style="6" customWidth="1"/>
    <col min="7434" max="7434" width="87.140625" style="6" customWidth="1"/>
    <col min="7435" max="7436" width="11.42578125" style="6" customWidth="1"/>
    <col min="7437" max="7437" width="8.85546875" style="6" customWidth="1"/>
    <col min="7438" max="7438" width="8.42578125" style="6" customWidth="1"/>
    <col min="7439" max="7680" width="9.140625" style="6"/>
    <col min="7681" max="7682" width="4.140625" style="6" customWidth="1"/>
    <col min="7683" max="7683" width="2.140625" style="6" customWidth="1"/>
    <col min="7684" max="7684" width="2.7109375" style="6" customWidth="1"/>
    <col min="7685" max="7685" width="3" style="6" customWidth="1"/>
    <col min="7686" max="7686" width="3.7109375" style="6" customWidth="1"/>
    <col min="7687" max="7687" width="2.5703125" style="6" customWidth="1"/>
    <col min="7688" max="7688" width="5" style="6" bestFit="1" customWidth="1"/>
    <col min="7689" max="7689" width="5.85546875" style="6" customWidth="1"/>
    <col min="7690" max="7690" width="87.140625" style="6" customWidth="1"/>
    <col min="7691" max="7692" width="11.42578125" style="6" customWidth="1"/>
    <col min="7693" max="7693" width="8.85546875" style="6" customWidth="1"/>
    <col min="7694" max="7694" width="8.42578125" style="6" customWidth="1"/>
    <col min="7695" max="7936" width="9.140625" style="6"/>
    <col min="7937" max="7938" width="4.140625" style="6" customWidth="1"/>
    <col min="7939" max="7939" width="2.140625" style="6" customWidth="1"/>
    <col min="7940" max="7940" width="2.7109375" style="6" customWidth="1"/>
    <col min="7941" max="7941" width="3" style="6" customWidth="1"/>
    <col min="7942" max="7942" width="3.7109375" style="6" customWidth="1"/>
    <col min="7943" max="7943" width="2.5703125" style="6" customWidth="1"/>
    <col min="7944" max="7944" width="5" style="6" bestFit="1" customWidth="1"/>
    <col min="7945" max="7945" width="5.85546875" style="6" customWidth="1"/>
    <col min="7946" max="7946" width="87.140625" style="6" customWidth="1"/>
    <col min="7947" max="7948" width="11.42578125" style="6" customWidth="1"/>
    <col min="7949" max="7949" width="8.85546875" style="6" customWidth="1"/>
    <col min="7950" max="7950" width="8.42578125" style="6" customWidth="1"/>
    <col min="7951" max="8192" width="9.140625" style="6"/>
    <col min="8193" max="8194" width="4.140625" style="6" customWidth="1"/>
    <col min="8195" max="8195" width="2.140625" style="6" customWidth="1"/>
    <col min="8196" max="8196" width="2.7109375" style="6" customWidth="1"/>
    <col min="8197" max="8197" width="3" style="6" customWidth="1"/>
    <col min="8198" max="8198" width="3.7109375" style="6" customWidth="1"/>
    <col min="8199" max="8199" width="2.5703125" style="6" customWidth="1"/>
    <col min="8200" max="8200" width="5" style="6" bestFit="1" customWidth="1"/>
    <col min="8201" max="8201" width="5.85546875" style="6" customWidth="1"/>
    <col min="8202" max="8202" width="87.140625" style="6" customWidth="1"/>
    <col min="8203" max="8204" width="11.42578125" style="6" customWidth="1"/>
    <col min="8205" max="8205" width="8.85546875" style="6" customWidth="1"/>
    <col min="8206" max="8206" width="8.42578125" style="6" customWidth="1"/>
    <col min="8207" max="8448" width="9.140625" style="6"/>
    <col min="8449" max="8450" width="4.140625" style="6" customWidth="1"/>
    <col min="8451" max="8451" width="2.140625" style="6" customWidth="1"/>
    <col min="8452" max="8452" width="2.7109375" style="6" customWidth="1"/>
    <col min="8453" max="8453" width="3" style="6" customWidth="1"/>
    <col min="8454" max="8454" width="3.7109375" style="6" customWidth="1"/>
    <col min="8455" max="8455" width="2.5703125" style="6" customWidth="1"/>
    <col min="8456" max="8456" width="5" style="6" bestFit="1" customWidth="1"/>
    <col min="8457" max="8457" width="5.85546875" style="6" customWidth="1"/>
    <col min="8458" max="8458" width="87.140625" style="6" customWidth="1"/>
    <col min="8459" max="8460" width="11.42578125" style="6" customWidth="1"/>
    <col min="8461" max="8461" width="8.85546875" style="6" customWidth="1"/>
    <col min="8462" max="8462" width="8.42578125" style="6" customWidth="1"/>
    <col min="8463" max="8704" width="9.140625" style="6"/>
    <col min="8705" max="8706" width="4.140625" style="6" customWidth="1"/>
    <col min="8707" max="8707" width="2.140625" style="6" customWidth="1"/>
    <col min="8708" max="8708" width="2.7109375" style="6" customWidth="1"/>
    <col min="8709" max="8709" width="3" style="6" customWidth="1"/>
    <col min="8710" max="8710" width="3.7109375" style="6" customWidth="1"/>
    <col min="8711" max="8711" width="2.5703125" style="6" customWidth="1"/>
    <col min="8712" max="8712" width="5" style="6" bestFit="1" customWidth="1"/>
    <col min="8713" max="8713" width="5.85546875" style="6" customWidth="1"/>
    <col min="8714" max="8714" width="87.140625" style="6" customWidth="1"/>
    <col min="8715" max="8716" width="11.42578125" style="6" customWidth="1"/>
    <col min="8717" max="8717" width="8.85546875" style="6" customWidth="1"/>
    <col min="8718" max="8718" width="8.42578125" style="6" customWidth="1"/>
    <col min="8719" max="8960" width="9.140625" style="6"/>
    <col min="8961" max="8962" width="4.140625" style="6" customWidth="1"/>
    <col min="8963" max="8963" width="2.140625" style="6" customWidth="1"/>
    <col min="8964" max="8964" width="2.7109375" style="6" customWidth="1"/>
    <col min="8965" max="8965" width="3" style="6" customWidth="1"/>
    <col min="8966" max="8966" width="3.7109375" style="6" customWidth="1"/>
    <col min="8967" max="8967" width="2.5703125" style="6" customWidth="1"/>
    <col min="8968" max="8968" width="5" style="6" bestFit="1" customWidth="1"/>
    <col min="8969" max="8969" width="5.85546875" style="6" customWidth="1"/>
    <col min="8970" max="8970" width="87.140625" style="6" customWidth="1"/>
    <col min="8971" max="8972" width="11.42578125" style="6" customWidth="1"/>
    <col min="8973" max="8973" width="8.85546875" style="6" customWidth="1"/>
    <col min="8974" max="8974" width="8.42578125" style="6" customWidth="1"/>
    <col min="8975" max="9216" width="9.140625" style="6"/>
    <col min="9217" max="9218" width="4.140625" style="6" customWidth="1"/>
    <col min="9219" max="9219" width="2.140625" style="6" customWidth="1"/>
    <col min="9220" max="9220" width="2.7109375" style="6" customWidth="1"/>
    <col min="9221" max="9221" width="3" style="6" customWidth="1"/>
    <col min="9222" max="9222" width="3.7109375" style="6" customWidth="1"/>
    <col min="9223" max="9223" width="2.5703125" style="6" customWidth="1"/>
    <col min="9224" max="9224" width="5" style="6" bestFit="1" customWidth="1"/>
    <col min="9225" max="9225" width="5.85546875" style="6" customWidth="1"/>
    <col min="9226" max="9226" width="87.140625" style="6" customWidth="1"/>
    <col min="9227" max="9228" width="11.42578125" style="6" customWidth="1"/>
    <col min="9229" max="9229" width="8.85546875" style="6" customWidth="1"/>
    <col min="9230" max="9230" width="8.42578125" style="6" customWidth="1"/>
    <col min="9231" max="9472" width="9.140625" style="6"/>
    <col min="9473" max="9474" width="4.140625" style="6" customWidth="1"/>
    <col min="9475" max="9475" width="2.140625" style="6" customWidth="1"/>
    <col min="9476" max="9476" width="2.7109375" style="6" customWidth="1"/>
    <col min="9477" max="9477" width="3" style="6" customWidth="1"/>
    <col min="9478" max="9478" width="3.7109375" style="6" customWidth="1"/>
    <col min="9479" max="9479" width="2.5703125" style="6" customWidth="1"/>
    <col min="9480" max="9480" width="5" style="6" bestFit="1" customWidth="1"/>
    <col min="9481" max="9481" width="5.85546875" style="6" customWidth="1"/>
    <col min="9482" max="9482" width="87.140625" style="6" customWidth="1"/>
    <col min="9483" max="9484" width="11.42578125" style="6" customWidth="1"/>
    <col min="9485" max="9485" width="8.85546875" style="6" customWidth="1"/>
    <col min="9486" max="9486" width="8.42578125" style="6" customWidth="1"/>
    <col min="9487" max="9728" width="9.140625" style="6"/>
    <col min="9729" max="9730" width="4.140625" style="6" customWidth="1"/>
    <col min="9731" max="9731" width="2.140625" style="6" customWidth="1"/>
    <col min="9732" max="9732" width="2.7109375" style="6" customWidth="1"/>
    <col min="9733" max="9733" width="3" style="6" customWidth="1"/>
    <col min="9734" max="9734" width="3.7109375" style="6" customWidth="1"/>
    <col min="9735" max="9735" width="2.5703125" style="6" customWidth="1"/>
    <col min="9736" max="9736" width="5" style="6" bestFit="1" customWidth="1"/>
    <col min="9737" max="9737" width="5.85546875" style="6" customWidth="1"/>
    <col min="9738" max="9738" width="87.140625" style="6" customWidth="1"/>
    <col min="9739" max="9740" width="11.42578125" style="6" customWidth="1"/>
    <col min="9741" max="9741" width="8.85546875" style="6" customWidth="1"/>
    <col min="9742" max="9742" width="8.42578125" style="6" customWidth="1"/>
    <col min="9743" max="9984" width="9.140625" style="6"/>
    <col min="9985" max="9986" width="4.140625" style="6" customWidth="1"/>
    <col min="9987" max="9987" width="2.140625" style="6" customWidth="1"/>
    <col min="9988" max="9988" width="2.7109375" style="6" customWidth="1"/>
    <col min="9989" max="9989" width="3" style="6" customWidth="1"/>
    <col min="9990" max="9990" width="3.7109375" style="6" customWidth="1"/>
    <col min="9991" max="9991" width="2.5703125" style="6" customWidth="1"/>
    <col min="9992" max="9992" width="5" style="6" bestFit="1" customWidth="1"/>
    <col min="9993" max="9993" width="5.85546875" style="6" customWidth="1"/>
    <col min="9994" max="9994" width="87.140625" style="6" customWidth="1"/>
    <col min="9995" max="9996" width="11.42578125" style="6" customWidth="1"/>
    <col min="9997" max="9997" width="8.85546875" style="6" customWidth="1"/>
    <col min="9998" max="9998" width="8.42578125" style="6" customWidth="1"/>
    <col min="9999" max="10240" width="9.140625" style="6"/>
    <col min="10241" max="10242" width="4.140625" style="6" customWidth="1"/>
    <col min="10243" max="10243" width="2.140625" style="6" customWidth="1"/>
    <col min="10244" max="10244" width="2.7109375" style="6" customWidth="1"/>
    <col min="10245" max="10245" width="3" style="6" customWidth="1"/>
    <col min="10246" max="10246" width="3.7109375" style="6" customWidth="1"/>
    <col min="10247" max="10247" width="2.5703125" style="6" customWidth="1"/>
    <col min="10248" max="10248" width="5" style="6" bestFit="1" customWidth="1"/>
    <col min="10249" max="10249" width="5.85546875" style="6" customWidth="1"/>
    <col min="10250" max="10250" width="87.140625" style="6" customWidth="1"/>
    <col min="10251" max="10252" width="11.42578125" style="6" customWidth="1"/>
    <col min="10253" max="10253" width="8.85546875" style="6" customWidth="1"/>
    <col min="10254" max="10254" width="8.42578125" style="6" customWidth="1"/>
    <col min="10255" max="10496" width="9.140625" style="6"/>
    <col min="10497" max="10498" width="4.140625" style="6" customWidth="1"/>
    <col min="10499" max="10499" width="2.140625" style="6" customWidth="1"/>
    <col min="10500" max="10500" width="2.7109375" style="6" customWidth="1"/>
    <col min="10501" max="10501" width="3" style="6" customWidth="1"/>
    <col min="10502" max="10502" width="3.7109375" style="6" customWidth="1"/>
    <col min="10503" max="10503" width="2.5703125" style="6" customWidth="1"/>
    <col min="10504" max="10504" width="5" style="6" bestFit="1" customWidth="1"/>
    <col min="10505" max="10505" width="5.85546875" style="6" customWidth="1"/>
    <col min="10506" max="10506" width="87.140625" style="6" customWidth="1"/>
    <col min="10507" max="10508" width="11.42578125" style="6" customWidth="1"/>
    <col min="10509" max="10509" width="8.85546875" style="6" customWidth="1"/>
    <col min="10510" max="10510" width="8.42578125" style="6" customWidth="1"/>
    <col min="10511" max="10752" width="9.140625" style="6"/>
    <col min="10753" max="10754" width="4.140625" style="6" customWidth="1"/>
    <col min="10755" max="10755" width="2.140625" style="6" customWidth="1"/>
    <col min="10756" max="10756" width="2.7109375" style="6" customWidth="1"/>
    <col min="10757" max="10757" width="3" style="6" customWidth="1"/>
    <col min="10758" max="10758" width="3.7109375" style="6" customWidth="1"/>
    <col min="10759" max="10759" width="2.5703125" style="6" customWidth="1"/>
    <col min="10760" max="10760" width="5" style="6" bestFit="1" customWidth="1"/>
    <col min="10761" max="10761" width="5.85546875" style="6" customWidth="1"/>
    <col min="10762" max="10762" width="87.140625" style="6" customWidth="1"/>
    <col min="10763" max="10764" width="11.42578125" style="6" customWidth="1"/>
    <col min="10765" max="10765" width="8.85546875" style="6" customWidth="1"/>
    <col min="10766" max="10766" width="8.42578125" style="6" customWidth="1"/>
    <col min="10767" max="11008" width="9.140625" style="6"/>
    <col min="11009" max="11010" width="4.140625" style="6" customWidth="1"/>
    <col min="11011" max="11011" width="2.140625" style="6" customWidth="1"/>
    <col min="11012" max="11012" width="2.7109375" style="6" customWidth="1"/>
    <col min="11013" max="11013" width="3" style="6" customWidth="1"/>
    <col min="11014" max="11014" width="3.7109375" style="6" customWidth="1"/>
    <col min="11015" max="11015" width="2.5703125" style="6" customWidth="1"/>
    <col min="11016" max="11016" width="5" style="6" bestFit="1" customWidth="1"/>
    <col min="11017" max="11017" width="5.85546875" style="6" customWidth="1"/>
    <col min="11018" max="11018" width="87.140625" style="6" customWidth="1"/>
    <col min="11019" max="11020" width="11.42578125" style="6" customWidth="1"/>
    <col min="11021" max="11021" width="8.85546875" style="6" customWidth="1"/>
    <col min="11022" max="11022" width="8.42578125" style="6" customWidth="1"/>
    <col min="11023" max="11264" width="9.140625" style="6"/>
    <col min="11265" max="11266" width="4.140625" style="6" customWidth="1"/>
    <col min="11267" max="11267" width="2.140625" style="6" customWidth="1"/>
    <col min="11268" max="11268" width="2.7109375" style="6" customWidth="1"/>
    <col min="11269" max="11269" width="3" style="6" customWidth="1"/>
    <col min="11270" max="11270" width="3.7109375" style="6" customWidth="1"/>
    <col min="11271" max="11271" width="2.5703125" style="6" customWidth="1"/>
    <col min="11272" max="11272" width="5" style="6" bestFit="1" customWidth="1"/>
    <col min="11273" max="11273" width="5.85546875" style="6" customWidth="1"/>
    <col min="11274" max="11274" width="87.140625" style="6" customWidth="1"/>
    <col min="11275" max="11276" width="11.42578125" style="6" customWidth="1"/>
    <col min="11277" max="11277" width="8.85546875" style="6" customWidth="1"/>
    <col min="11278" max="11278" width="8.42578125" style="6" customWidth="1"/>
    <col min="11279" max="11520" width="9.140625" style="6"/>
    <col min="11521" max="11522" width="4.140625" style="6" customWidth="1"/>
    <col min="11523" max="11523" width="2.140625" style="6" customWidth="1"/>
    <col min="11524" max="11524" width="2.7109375" style="6" customWidth="1"/>
    <col min="11525" max="11525" width="3" style="6" customWidth="1"/>
    <col min="11526" max="11526" width="3.7109375" style="6" customWidth="1"/>
    <col min="11527" max="11527" width="2.5703125" style="6" customWidth="1"/>
    <col min="11528" max="11528" width="5" style="6" bestFit="1" customWidth="1"/>
    <col min="11529" max="11529" width="5.85546875" style="6" customWidth="1"/>
    <col min="11530" max="11530" width="87.140625" style="6" customWidth="1"/>
    <col min="11531" max="11532" width="11.42578125" style="6" customWidth="1"/>
    <col min="11533" max="11533" width="8.85546875" style="6" customWidth="1"/>
    <col min="11534" max="11534" width="8.42578125" style="6" customWidth="1"/>
    <col min="11535" max="11776" width="9.140625" style="6"/>
    <col min="11777" max="11778" width="4.140625" style="6" customWidth="1"/>
    <col min="11779" max="11779" width="2.140625" style="6" customWidth="1"/>
    <col min="11780" max="11780" width="2.7109375" style="6" customWidth="1"/>
    <col min="11781" max="11781" width="3" style="6" customWidth="1"/>
    <col min="11782" max="11782" width="3.7109375" style="6" customWidth="1"/>
    <col min="11783" max="11783" width="2.5703125" style="6" customWidth="1"/>
    <col min="11784" max="11784" width="5" style="6" bestFit="1" customWidth="1"/>
    <col min="11785" max="11785" width="5.85546875" style="6" customWidth="1"/>
    <col min="11786" max="11786" width="87.140625" style="6" customWidth="1"/>
    <col min="11787" max="11788" width="11.42578125" style="6" customWidth="1"/>
    <col min="11789" max="11789" width="8.85546875" style="6" customWidth="1"/>
    <col min="11790" max="11790" width="8.42578125" style="6" customWidth="1"/>
    <col min="11791" max="12032" width="9.140625" style="6"/>
    <col min="12033" max="12034" width="4.140625" style="6" customWidth="1"/>
    <col min="12035" max="12035" width="2.140625" style="6" customWidth="1"/>
    <col min="12036" max="12036" width="2.7109375" style="6" customWidth="1"/>
    <col min="12037" max="12037" width="3" style="6" customWidth="1"/>
    <col min="12038" max="12038" width="3.7109375" style="6" customWidth="1"/>
    <col min="12039" max="12039" width="2.5703125" style="6" customWidth="1"/>
    <col min="12040" max="12040" width="5" style="6" bestFit="1" customWidth="1"/>
    <col min="12041" max="12041" width="5.85546875" style="6" customWidth="1"/>
    <col min="12042" max="12042" width="87.140625" style="6" customWidth="1"/>
    <col min="12043" max="12044" width="11.42578125" style="6" customWidth="1"/>
    <col min="12045" max="12045" width="8.85546875" style="6" customWidth="1"/>
    <col min="12046" max="12046" width="8.42578125" style="6" customWidth="1"/>
    <col min="12047" max="12288" width="9.140625" style="6"/>
    <col min="12289" max="12290" width="4.140625" style="6" customWidth="1"/>
    <col min="12291" max="12291" width="2.140625" style="6" customWidth="1"/>
    <col min="12292" max="12292" width="2.7109375" style="6" customWidth="1"/>
    <col min="12293" max="12293" width="3" style="6" customWidth="1"/>
    <col min="12294" max="12294" width="3.7109375" style="6" customWidth="1"/>
    <col min="12295" max="12295" width="2.5703125" style="6" customWidth="1"/>
    <col min="12296" max="12296" width="5" style="6" bestFit="1" customWidth="1"/>
    <col min="12297" max="12297" width="5.85546875" style="6" customWidth="1"/>
    <col min="12298" max="12298" width="87.140625" style="6" customWidth="1"/>
    <col min="12299" max="12300" width="11.42578125" style="6" customWidth="1"/>
    <col min="12301" max="12301" width="8.85546875" style="6" customWidth="1"/>
    <col min="12302" max="12302" width="8.42578125" style="6" customWidth="1"/>
    <col min="12303" max="12544" width="9.140625" style="6"/>
    <col min="12545" max="12546" width="4.140625" style="6" customWidth="1"/>
    <col min="12547" max="12547" width="2.140625" style="6" customWidth="1"/>
    <col min="12548" max="12548" width="2.7109375" style="6" customWidth="1"/>
    <col min="12549" max="12549" width="3" style="6" customWidth="1"/>
    <col min="12550" max="12550" width="3.7109375" style="6" customWidth="1"/>
    <col min="12551" max="12551" width="2.5703125" style="6" customWidth="1"/>
    <col min="12552" max="12552" width="5" style="6" bestFit="1" customWidth="1"/>
    <col min="12553" max="12553" width="5.85546875" style="6" customWidth="1"/>
    <col min="12554" max="12554" width="87.140625" style="6" customWidth="1"/>
    <col min="12555" max="12556" width="11.42578125" style="6" customWidth="1"/>
    <col min="12557" max="12557" width="8.85546875" style="6" customWidth="1"/>
    <col min="12558" max="12558" width="8.42578125" style="6" customWidth="1"/>
    <col min="12559" max="12800" width="9.140625" style="6"/>
    <col min="12801" max="12802" width="4.140625" style="6" customWidth="1"/>
    <col min="12803" max="12803" width="2.140625" style="6" customWidth="1"/>
    <col min="12804" max="12804" width="2.7109375" style="6" customWidth="1"/>
    <col min="12805" max="12805" width="3" style="6" customWidth="1"/>
    <col min="12806" max="12806" width="3.7109375" style="6" customWidth="1"/>
    <col min="12807" max="12807" width="2.5703125" style="6" customWidth="1"/>
    <col min="12808" max="12808" width="5" style="6" bestFit="1" customWidth="1"/>
    <col min="12809" max="12809" width="5.85546875" style="6" customWidth="1"/>
    <col min="12810" max="12810" width="87.140625" style="6" customWidth="1"/>
    <col min="12811" max="12812" width="11.42578125" style="6" customWidth="1"/>
    <col min="12813" max="12813" width="8.85546875" style="6" customWidth="1"/>
    <col min="12814" max="12814" width="8.42578125" style="6" customWidth="1"/>
    <col min="12815" max="13056" width="9.140625" style="6"/>
    <col min="13057" max="13058" width="4.140625" style="6" customWidth="1"/>
    <col min="13059" max="13059" width="2.140625" style="6" customWidth="1"/>
    <col min="13060" max="13060" width="2.7109375" style="6" customWidth="1"/>
    <col min="13061" max="13061" width="3" style="6" customWidth="1"/>
    <col min="13062" max="13062" width="3.7109375" style="6" customWidth="1"/>
    <col min="13063" max="13063" width="2.5703125" style="6" customWidth="1"/>
    <col min="13064" max="13064" width="5" style="6" bestFit="1" customWidth="1"/>
    <col min="13065" max="13065" width="5.85546875" style="6" customWidth="1"/>
    <col min="13066" max="13066" width="87.140625" style="6" customWidth="1"/>
    <col min="13067" max="13068" width="11.42578125" style="6" customWidth="1"/>
    <col min="13069" max="13069" width="8.85546875" style="6" customWidth="1"/>
    <col min="13070" max="13070" width="8.42578125" style="6" customWidth="1"/>
    <col min="13071" max="13312" width="9.140625" style="6"/>
    <col min="13313" max="13314" width="4.140625" style="6" customWidth="1"/>
    <col min="13315" max="13315" width="2.140625" style="6" customWidth="1"/>
    <col min="13316" max="13316" width="2.7109375" style="6" customWidth="1"/>
    <col min="13317" max="13317" width="3" style="6" customWidth="1"/>
    <col min="13318" max="13318" width="3.7109375" style="6" customWidth="1"/>
    <col min="13319" max="13319" width="2.5703125" style="6" customWidth="1"/>
    <col min="13320" max="13320" width="5" style="6" bestFit="1" customWidth="1"/>
    <col min="13321" max="13321" width="5.85546875" style="6" customWidth="1"/>
    <col min="13322" max="13322" width="87.140625" style="6" customWidth="1"/>
    <col min="13323" max="13324" width="11.42578125" style="6" customWidth="1"/>
    <col min="13325" max="13325" width="8.85546875" style="6" customWidth="1"/>
    <col min="13326" max="13326" width="8.42578125" style="6" customWidth="1"/>
    <col min="13327" max="13568" width="9.140625" style="6"/>
    <col min="13569" max="13570" width="4.140625" style="6" customWidth="1"/>
    <col min="13571" max="13571" width="2.140625" style="6" customWidth="1"/>
    <col min="13572" max="13572" width="2.7109375" style="6" customWidth="1"/>
    <col min="13573" max="13573" width="3" style="6" customWidth="1"/>
    <col min="13574" max="13574" width="3.7109375" style="6" customWidth="1"/>
    <col min="13575" max="13575" width="2.5703125" style="6" customWidth="1"/>
    <col min="13576" max="13576" width="5" style="6" bestFit="1" customWidth="1"/>
    <col min="13577" max="13577" width="5.85546875" style="6" customWidth="1"/>
    <col min="13578" max="13578" width="87.140625" style="6" customWidth="1"/>
    <col min="13579" max="13580" width="11.42578125" style="6" customWidth="1"/>
    <col min="13581" max="13581" width="8.85546875" style="6" customWidth="1"/>
    <col min="13582" max="13582" width="8.42578125" style="6" customWidth="1"/>
    <col min="13583" max="13824" width="9.140625" style="6"/>
    <col min="13825" max="13826" width="4.140625" style="6" customWidth="1"/>
    <col min="13827" max="13827" width="2.140625" style="6" customWidth="1"/>
    <col min="13828" max="13828" width="2.7109375" style="6" customWidth="1"/>
    <col min="13829" max="13829" width="3" style="6" customWidth="1"/>
    <col min="13830" max="13830" width="3.7109375" style="6" customWidth="1"/>
    <col min="13831" max="13831" width="2.5703125" style="6" customWidth="1"/>
    <col min="13832" max="13832" width="5" style="6" bestFit="1" customWidth="1"/>
    <col min="13833" max="13833" width="5.85546875" style="6" customWidth="1"/>
    <col min="13834" max="13834" width="87.140625" style="6" customWidth="1"/>
    <col min="13835" max="13836" width="11.42578125" style="6" customWidth="1"/>
    <col min="13837" max="13837" width="8.85546875" style="6" customWidth="1"/>
    <col min="13838" max="13838" width="8.42578125" style="6" customWidth="1"/>
    <col min="13839" max="14080" width="9.140625" style="6"/>
    <col min="14081" max="14082" width="4.140625" style="6" customWidth="1"/>
    <col min="14083" max="14083" width="2.140625" style="6" customWidth="1"/>
    <col min="14084" max="14084" width="2.7109375" style="6" customWidth="1"/>
    <col min="14085" max="14085" width="3" style="6" customWidth="1"/>
    <col min="14086" max="14086" width="3.7109375" style="6" customWidth="1"/>
    <col min="14087" max="14087" width="2.5703125" style="6" customWidth="1"/>
    <col min="14088" max="14088" width="5" style="6" bestFit="1" customWidth="1"/>
    <col min="14089" max="14089" width="5.85546875" style="6" customWidth="1"/>
    <col min="14090" max="14090" width="87.140625" style="6" customWidth="1"/>
    <col min="14091" max="14092" width="11.42578125" style="6" customWidth="1"/>
    <col min="14093" max="14093" width="8.85546875" style="6" customWidth="1"/>
    <col min="14094" max="14094" width="8.42578125" style="6" customWidth="1"/>
    <col min="14095" max="14336" width="9.140625" style="6"/>
    <col min="14337" max="14338" width="4.140625" style="6" customWidth="1"/>
    <col min="14339" max="14339" width="2.140625" style="6" customWidth="1"/>
    <col min="14340" max="14340" width="2.7109375" style="6" customWidth="1"/>
    <col min="14341" max="14341" width="3" style="6" customWidth="1"/>
    <col min="14342" max="14342" width="3.7109375" style="6" customWidth="1"/>
    <col min="14343" max="14343" width="2.5703125" style="6" customWidth="1"/>
    <col min="14344" max="14344" width="5" style="6" bestFit="1" customWidth="1"/>
    <col min="14345" max="14345" width="5.85546875" style="6" customWidth="1"/>
    <col min="14346" max="14346" width="87.140625" style="6" customWidth="1"/>
    <col min="14347" max="14348" width="11.42578125" style="6" customWidth="1"/>
    <col min="14349" max="14349" width="8.85546875" style="6" customWidth="1"/>
    <col min="14350" max="14350" width="8.42578125" style="6" customWidth="1"/>
    <col min="14351" max="14592" width="9.140625" style="6"/>
    <col min="14593" max="14594" width="4.140625" style="6" customWidth="1"/>
    <col min="14595" max="14595" width="2.140625" style="6" customWidth="1"/>
    <col min="14596" max="14596" width="2.7109375" style="6" customWidth="1"/>
    <col min="14597" max="14597" width="3" style="6" customWidth="1"/>
    <col min="14598" max="14598" width="3.7109375" style="6" customWidth="1"/>
    <col min="14599" max="14599" width="2.5703125" style="6" customWidth="1"/>
    <col min="14600" max="14600" width="5" style="6" bestFit="1" customWidth="1"/>
    <col min="14601" max="14601" width="5.85546875" style="6" customWidth="1"/>
    <col min="14602" max="14602" width="87.140625" style="6" customWidth="1"/>
    <col min="14603" max="14604" width="11.42578125" style="6" customWidth="1"/>
    <col min="14605" max="14605" width="8.85546875" style="6" customWidth="1"/>
    <col min="14606" max="14606" width="8.42578125" style="6" customWidth="1"/>
    <col min="14607" max="14848" width="9.140625" style="6"/>
    <col min="14849" max="14850" width="4.140625" style="6" customWidth="1"/>
    <col min="14851" max="14851" width="2.140625" style="6" customWidth="1"/>
    <col min="14852" max="14852" width="2.7109375" style="6" customWidth="1"/>
    <col min="14853" max="14853" width="3" style="6" customWidth="1"/>
    <col min="14854" max="14854" width="3.7109375" style="6" customWidth="1"/>
    <col min="14855" max="14855" width="2.5703125" style="6" customWidth="1"/>
    <col min="14856" max="14856" width="5" style="6" bestFit="1" customWidth="1"/>
    <col min="14857" max="14857" width="5.85546875" style="6" customWidth="1"/>
    <col min="14858" max="14858" width="87.140625" style="6" customWidth="1"/>
    <col min="14859" max="14860" width="11.42578125" style="6" customWidth="1"/>
    <col min="14861" max="14861" width="8.85546875" style="6" customWidth="1"/>
    <col min="14862" max="14862" width="8.42578125" style="6" customWidth="1"/>
    <col min="14863" max="15104" width="9.140625" style="6"/>
    <col min="15105" max="15106" width="4.140625" style="6" customWidth="1"/>
    <col min="15107" max="15107" width="2.140625" style="6" customWidth="1"/>
    <col min="15108" max="15108" width="2.7109375" style="6" customWidth="1"/>
    <col min="15109" max="15109" width="3" style="6" customWidth="1"/>
    <col min="15110" max="15110" width="3.7109375" style="6" customWidth="1"/>
    <col min="15111" max="15111" width="2.5703125" style="6" customWidth="1"/>
    <col min="15112" max="15112" width="5" style="6" bestFit="1" customWidth="1"/>
    <col min="15113" max="15113" width="5.85546875" style="6" customWidth="1"/>
    <col min="15114" max="15114" width="87.140625" style="6" customWidth="1"/>
    <col min="15115" max="15116" width="11.42578125" style="6" customWidth="1"/>
    <col min="15117" max="15117" width="8.85546875" style="6" customWidth="1"/>
    <col min="15118" max="15118" width="8.42578125" style="6" customWidth="1"/>
    <col min="15119" max="15360" width="9.140625" style="6"/>
    <col min="15361" max="15362" width="4.140625" style="6" customWidth="1"/>
    <col min="15363" max="15363" width="2.140625" style="6" customWidth="1"/>
    <col min="15364" max="15364" width="2.7109375" style="6" customWidth="1"/>
    <col min="15365" max="15365" width="3" style="6" customWidth="1"/>
    <col min="15366" max="15366" width="3.7109375" style="6" customWidth="1"/>
    <col min="15367" max="15367" width="2.5703125" style="6" customWidth="1"/>
    <col min="15368" max="15368" width="5" style="6" bestFit="1" customWidth="1"/>
    <col min="15369" max="15369" width="5.85546875" style="6" customWidth="1"/>
    <col min="15370" max="15370" width="87.140625" style="6" customWidth="1"/>
    <col min="15371" max="15372" width="11.42578125" style="6" customWidth="1"/>
    <col min="15373" max="15373" width="8.85546875" style="6" customWidth="1"/>
    <col min="15374" max="15374" width="8.42578125" style="6" customWidth="1"/>
    <col min="15375" max="15616" width="9.140625" style="6"/>
    <col min="15617" max="15618" width="4.140625" style="6" customWidth="1"/>
    <col min="15619" max="15619" width="2.140625" style="6" customWidth="1"/>
    <col min="15620" max="15620" width="2.7109375" style="6" customWidth="1"/>
    <col min="15621" max="15621" width="3" style="6" customWidth="1"/>
    <col min="15622" max="15622" width="3.7109375" style="6" customWidth="1"/>
    <col min="15623" max="15623" width="2.5703125" style="6" customWidth="1"/>
    <col min="15624" max="15624" width="5" style="6" bestFit="1" customWidth="1"/>
    <col min="15625" max="15625" width="5.85546875" style="6" customWidth="1"/>
    <col min="15626" max="15626" width="87.140625" style="6" customWidth="1"/>
    <col min="15627" max="15628" width="11.42578125" style="6" customWidth="1"/>
    <col min="15629" max="15629" width="8.85546875" style="6" customWidth="1"/>
    <col min="15630" max="15630" width="8.42578125" style="6" customWidth="1"/>
    <col min="15631" max="15872" width="9.140625" style="6"/>
    <col min="15873" max="15874" width="4.140625" style="6" customWidth="1"/>
    <col min="15875" max="15875" width="2.140625" style="6" customWidth="1"/>
    <col min="15876" max="15876" width="2.7109375" style="6" customWidth="1"/>
    <col min="15877" max="15877" width="3" style="6" customWidth="1"/>
    <col min="15878" max="15878" width="3.7109375" style="6" customWidth="1"/>
    <col min="15879" max="15879" width="2.5703125" style="6" customWidth="1"/>
    <col min="15880" max="15880" width="5" style="6" bestFit="1" customWidth="1"/>
    <col min="15881" max="15881" width="5.85546875" style="6" customWidth="1"/>
    <col min="15882" max="15882" width="87.140625" style="6" customWidth="1"/>
    <col min="15883" max="15884" width="11.42578125" style="6" customWidth="1"/>
    <col min="15885" max="15885" width="8.85546875" style="6" customWidth="1"/>
    <col min="15886" max="15886" width="8.42578125" style="6" customWidth="1"/>
    <col min="15887" max="16128" width="9.140625" style="6"/>
    <col min="16129" max="16130" width="4.140625" style="6" customWidth="1"/>
    <col min="16131" max="16131" width="2.140625" style="6" customWidth="1"/>
    <col min="16132" max="16132" width="2.7109375" style="6" customWidth="1"/>
    <col min="16133" max="16133" width="3" style="6" customWidth="1"/>
    <col min="16134" max="16134" width="3.7109375" style="6" customWidth="1"/>
    <col min="16135" max="16135" width="2.5703125" style="6" customWidth="1"/>
    <col min="16136" max="16136" width="5" style="6" bestFit="1" customWidth="1"/>
    <col min="16137" max="16137" width="5.85546875" style="6" customWidth="1"/>
    <col min="16138" max="16138" width="87.140625" style="6" customWidth="1"/>
    <col min="16139" max="16140" width="11.42578125" style="6" customWidth="1"/>
    <col min="16141" max="16141" width="8.85546875" style="6" customWidth="1"/>
    <col min="16142" max="16142" width="8.42578125" style="6" customWidth="1"/>
    <col min="16143" max="16384" width="9.140625" style="6"/>
  </cols>
  <sheetData>
    <row r="1" spans="1:14" s="85" customFormat="1" ht="15.75" x14ac:dyDescent="0.25">
      <c r="A1" s="87"/>
      <c r="B1" s="86"/>
      <c r="I1" s="89"/>
      <c r="J1" s="455" t="s">
        <v>9</v>
      </c>
      <c r="K1" s="455"/>
      <c r="L1" s="455"/>
      <c r="M1" s="407"/>
    </row>
    <row r="2" spans="1:14" s="85" customFormat="1" ht="15.75" x14ac:dyDescent="0.25">
      <c r="A2" s="87"/>
      <c r="B2" s="86"/>
      <c r="I2" s="89"/>
      <c r="J2" s="456" t="s">
        <v>192</v>
      </c>
      <c r="K2" s="456"/>
      <c r="L2" s="456"/>
      <c r="M2" s="408"/>
    </row>
    <row r="3" spans="1:14" s="85" customFormat="1" ht="15.75" x14ac:dyDescent="0.25">
      <c r="A3" s="87"/>
      <c r="B3" s="86"/>
      <c r="I3" s="89"/>
      <c r="J3" s="456" t="s">
        <v>98</v>
      </c>
      <c r="K3" s="456"/>
      <c r="L3" s="456"/>
      <c r="M3" s="408"/>
    </row>
    <row r="4" spans="1:14" s="85" customFormat="1" ht="15.75" x14ac:dyDescent="0.25">
      <c r="A4" s="87"/>
      <c r="B4" s="86"/>
      <c r="I4" s="89"/>
      <c r="J4" s="457" t="s">
        <v>440</v>
      </c>
      <c r="K4" s="457"/>
      <c r="L4" s="457"/>
      <c r="M4" s="409"/>
    </row>
    <row r="5" spans="1:14" x14ac:dyDescent="0.2">
      <c r="I5" s="110"/>
      <c r="J5" s="7"/>
      <c r="K5" s="110"/>
      <c r="L5" s="119"/>
      <c r="M5" s="119"/>
      <c r="N5" s="6"/>
    </row>
    <row r="6" spans="1:14" ht="13.5" customHeight="1" x14ac:dyDescent="0.2">
      <c r="J6" s="515" t="s">
        <v>378</v>
      </c>
      <c r="K6" s="515"/>
      <c r="L6" s="515"/>
    </row>
    <row r="7" spans="1:14" ht="13.5" customHeight="1" x14ac:dyDescent="0.2">
      <c r="J7" s="456" t="s">
        <v>196</v>
      </c>
      <c r="K7" s="456"/>
      <c r="L7" s="456"/>
    </row>
    <row r="8" spans="1:14" ht="13.5" customHeight="1" x14ac:dyDescent="0.2">
      <c r="J8" s="456" t="s">
        <v>98</v>
      </c>
      <c r="K8" s="460"/>
      <c r="L8" s="460"/>
    </row>
    <row r="9" spans="1:14" ht="13.5" customHeight="1" x14ac:dyDescent="0.2">
      <c r="J9" s="281"/>
      <c r="K9" s="281"/>
      <c r="L9" s="281" t="s">
        <v>327</v>
      </c>
    </row>
    <row r="10" spans="1:14" ht="13.5" customHeight="1" x14ac:dyDescent="0.2">
      <c r="J10" s="7"/>
      <c r="K10" s="7"/>
      <c r="L10" s="7"/>
    </row>
    <row r="11" spans="1:14" x14ac:dyDescent="0.2">
      <c r="J11" s="7"/>
      <c r="K11" s="7"/>
      <c r="L11" s="7"/>
    </row>
    <row r="12" spans="1:14" ht="18.75" x14ac:dyDescent="0.2">
      <c r="A12" s="514" t="s">
        <v>379</v>
      </c>
      <c r="B12" s="514"/>
      <c r="C12" s="514"/>
      <c r="D12" s="514"/>
      <c r="E12" s="514"/>
      <c r="F12" s="514"/>
      <c r="G12" s="514"/>
      <c r="H12" s="514"/>
      <c r="I12" s="514"/>
      <c r="J12" s="514"/>
      <c r="K12" s="514"/>
      <c r="L12" s="514"/>
    </row>
    <row r="13" spans="1:14" s="9" customFormat="1" ht="12" thickBot="1" x14ac:dyDescent="0.25">
      <c r="A13" s="8"/>
      <c r="B13" s="8"/>
      <c r="C13" s="8"/>
      <c r="D13" s="8"/>
      <c r="E13" s="8"/>
      <c r="F13" s="8"/>
      <c r="G13" s="8"/>
      <c r="H13" s="8"/>
      <c r="I13" s="8"/>
      <c r="J13" s="492" t="s">
        <v>10</v>
      </c>
      <c r="K13" s="492"/>
      <c r="L13" s="492"/>
      <c r="M13" s="311"/>
      <c r="N13" s="311"/>
    </row>
    <row r="14" spans="1:14" ht="10.5" customHeight="1" x14ac:dyDescent="0.2">
      <c r="A14" s="520" t="s">
        <v>380</v>
      </c>
      <c r="B14" s="521"/>
      <c r="C14" s="521"/>
      <c r="D14" s="521"/>
      <c r="E14" s="521"/>
      <c r="F14" s="521"/>
      <c r="G14" s="521"/>
      <c r="H14" s="521"/>
      <c r="I14" s="521"/>
      <c r="J14" s="522" t="s">
        <v>381</v>
      </c>
      <c r="K14" s="524" t="s">
        <v>382</v>
      </c>
      <c r="L14" s="526" t="s">
        <v>383</v>
      </c>
    </row>
    <row r="15" spans="1:14" ht="120" customHeight="1" x14ac:dyDescent="0.2">
      <c r="A15" s="312" t="s">
        <v>6</v>
      </c>
      <c r="B15" s="313" t="s">
        <v>384</v>
      </c>
      <c r="C15" s="313" t="s">
        <v>385</v>
      </c>
      <c r="D15" s="313" t="s">
        <v>386</v>
      </c>
      <c r="E15" s="313" t="s">
        <v>387</v>
      </c>
      <c r="F15" s="313" t="s">
        <v>388</v>
      </c>
      <c r="G15" s="313" t="s">
        <v>389</v>
      </c>
      <c r="H15" s="313" t="s">
        <v>390</v>
      </c>
      <c r="I15" s="313" t="s">
        <v>391</v>
      </c>
      <c r="J15" s="523"/>
      <c r="K15" s="525"/>
      <c r="L15" s="527"/>
    </row>
    <row r="16" spans="1:14" s="318" customFormat="1" ht="11.25" customHeight="1" x14ac:dyDescent="0.2">
      <c r="A16" s="314"/>
      <c r="B16" s="315" t="s">
        <v>7</v>
      </c>
      <c r="C16" s="315" t="s">
        <v>8</v>
      </c>
      <c r="D16" s="315" t="s">
        <v>11</v>
      </c>
      <c r="E16" s="315" t="s">
        <v>12</v>
      </c>
      <c r="F16" s="315" t="s">
        <v>13</v>
      </c>
      <c r="G16" s="315" t="s">
        <v>14</v>
      </c>
      <c r="H16" s="315" t="s">
        <v>15</v>
      </c>
      <c r="I16" s="315" t="s">
        <v>16</v>
      </c>
      <c r="J16" s="315" t="s">
        <v>17</v>
      </c>
      <c r="K16" s="315" t="s">
        <v>18</v>
      </c>
      <c r="L16" s="316" t="s">
        <v>392</v>
      </c>
      <c r="M16" s="317"/>
      <c r="N16" s="317"/>
    </row>
    <row r="17" spans="1:14" s="10" customFormat="1" ht="14.25" x14ac:dyDescent="0.2">
      <c r="A17" s="319" t="s">
        <v>7</v>
      </c>
      <c r="B17" s="320" t="s">
        <v>19</v>
      </c>
      <c r="C17" s="320" t="s">
        <v>7</v>
      </c>
      <c r="D17" s="320" t="s">
        <v>20</v>
      </c>
      <c r="E17" s="320" t="s">
        <v>20</v>
      </c>
      <c r="F17" s="320" t="s">
        <v>19</v>
      </c>
      <c r="G17" s="320" t="s">
        <v>20</v>
      </c>
      <c r="H17" s="320" t="s">
        <v>21</v>
      </c>
      <c r="I17" s="320" t="s">
        <v>19</v>
      </c>
      <c r="J17" s="321" t="s">
        <v>22</v>
      </c>
      <c r="K17" s="322">
        <f>K18+K29+K32++K40+K23</f>
        <v>553.4</v>
      </c>
      <c r="L17" s="322">
        <f>L18+L29+L32++L40+L23</f>
        <v>614.4</v>
      </c>
      <c r="M17" s="323"/>
      <c r="N17" s="323"/>
    </row>
    <row r="18" spans="1:14" s="11" customFormat="1" x14ac:dyDescent="0.2">
      <c r="A18" s="324">
        <f>A17+1</f>
        <v>2</v>
      </c>
      <c r="B18" s="103" t="s">
        <v>23</v>
      </c>
      <c r="C18" s="103" t="s">
        <v>7</v>
      </c>
      <c r="D18" s="103" t="s">
        <v>24</v>
      </c>
      <c r="E18" s="103" t="s">
        <v>20</v>
      </c>
      <c r="F18" s="103" t="s">
        <v>19</v>
      </c>
      <c r="G18" s="103" t="s">
        <v>20</v>
      </c>
      <c r="H18" s="103" t="s">
        <v>21</v>
      </c>
      <c r="I18" s="103" t="s">
        <v>19</v>
      </c>
      <c r="J18" s="325" t="s">
        <v>25</v>
      </c>
      <c r="K18" s="326">
        <f>K19</f>
        <v>59.599999999999994</v>
      </c>
      <c r="L18" s="327">
        <f>L19</f>
        <v>62</v>
      </c>
      <c r="M18" s="317"/>
      <c r="N18" s="317"/>
    </row>
    <row r="19" spans="1:14" s="11" customFormat="1" x14ac:dyDescent="0.2">
      <c r="A19" s="324">
        <f t="shared" ref="A19:A56" si="0">A18+1</f>
        <v>3</v>
      </c>
      <c r="B19" s="103" t="s">
        <v>23</v>
      </c>
      <c r="C19" s="103" t="s">
        <v>7</v>
      </c>
      <c r="D19" s="103" t="s">
        <v>24</v>
      </c>
      <c r="E19" s="103" t="s">
        <v>26</v>
      </c>
      <c r="F19" s="103" t="s">
        <v>19</v>
      </c>
      <c r="G19" s="103" t="s">
        <v>24</v>
      </c>
      <c r="H19" s="103" t="s">
        <v>21</v>
      </c>
      <c r="I19" s="103" t="s">
        <v>29</v>
      </c>
      <c r="J19" s="325" t="s">
        <v>27</v>
      </c>
      <c r="K19" s="326">
        <f>K21+K20+K22</f>
        <v>59.599999999999994</v>
      </c>
      <c r="L19" s="327">
        <f>L21+L20+L22</f>
        <v>62</v>
      </c>
      <c r="M19" s="317"/>
      <c r="N19" s="317"/>
    </row>
    <row r="20" spans="1:14" ht="39.75" customHeight="1" x14ac:dyDescent="0.2">
      <c r="A20" s="324">
        <f t="shared" si="0"/>
        <v>4</v>
      </c>
      <c r="B20" s="105" t="s">
        <v>23</v>
      </c>
      <c r="C20" s="105" t="s">
        <v>7</v>
      </c>
      <c r="D20" s="105" t="s">
        <v>24</v>
      </c>
      <c r="E20" s="105" t="s">
        <v>26</v>
      </c>
      <c r="F20" s="105" t="s">
        <v>28</v>
      </c>
      <c r="G20" s="105" t="s">
        <v>24</v>
      </c>
      <c r="H20" s="105" t="s">
        <v>21</v>
      </c>
      <c r="I20" s="105" t="s">
        <v>29</v>
      </c>
      <c r="J20" s="328" t="s">
        <v>146</v>
      </c>
      <c r="K20" s="329">
        <v>58.8</v>
      </c>
      <c r="L20" s="201">
        <v>61.2</v>
      </c>
      <c r="N20" s="317"/>
    </row>
    <row r="21" spans="1:14" s="11" customFormat="1" ht="71.25" customHeight="1" x14ac:dyDescent="0.2">
      <c r="A21" s="324">
        <f t="shared" si="0"/>
        <v>5</v>
      </c>
      <c r="B21" s="105" t="s">
        <v>23</v>
      </c>
      <c r="C21" s="105" t="s">
        <v>7</v>
      </c>
      <c r="D21" s="105" t="s">
        <v>24</v>
      </c>
      <c r="E21" s="105" t="s">
        <v>26</v>
      </c>
      <c r="F21" s="105" t="s">
        <v>30</v>
      </c>
      <c r="G21" s="105" t="s">
        <v>24</v>
      </c>
      <c r="H21" s="105" t="s">
        <v>21</v>
      </c>
      <c r="I21" s="105" t="s">
        <v>29</v>
      </c>
      <c r="J21" s="106" t="s">
        <v>147</v>
      </c>
      <c r="K21" s="329">
        <v>0.3</v>
      </c>
      <c r="L21" s="201">
        <v>0.3</v>
      </c>
      <c r="M21" s="317"/>
      <c r="N21" s="317"/>
    </row>
    <row r="22" spans="1:14" ht="39.75" customHeight="1" x14ac:dyDescent="0.2">
      <c r="A22" s="324">
        <f t="shared" si="0"/>
        <v>6</v>
      </c>
      <c r="B22" s="105" t="s">
        <v>23</v>
      </c>
      <c r="C22" s="105" t="s">
        <v>7</v>
      </c>
      <c r="D22" s="105" t="s">
        <v>24</v>
      </c>
      <c r="E22" s="105" t="s">
        <v>26</v>
      </c>
      <c r="F22" s="105" t="s">
        <v>33</v>
      </c>
      <c r="G22" s="105" t="s">
        <v>24</v>
      </c>
      <c r="H22" s="105" t="s">
        <v>21</v>
      </c>
      <c r="I22" s="105" t="s">
        <v>29</v>
      </c>
      <c r="J22" s="330" t="s">
        <v>148</v>
      </c>
      <c r="K22" s="329">
        <v>0.5</v>
      </c>
      <c r="L22" s="201">
        <v>0.5</v>
      </c>
      <c r="N22" s="317"/>
    </row>
    <row r="23" spans="1:14" s="11" customFormat="1" ht="26.25" customHeight="1" x14ac:dyDescent="0.2">
      <c r="A23" s="324">
        <f t="shared" si="0"/>
        <v>7</v>
      </c>
      <c r="B23" s="103" t="s">
        <v>117</v>
      </c>
      <c r="C23" s="103" t="s">
        <v>7</v>
      </c>
      <c r="D23" s="103" t="s">
        <v>45</v>
      </c>
      <c r="E23" s="103" t="s">
        <v>20</v>
      </c>
      <c r="F23" s="103" t="s">
        <v>19</v>
      </c>
      <c r="G23" s="103" t="s">
        <v>20</v>
      </c>
      <c r="H23" s="103" t="s">
        <v>21</v>
      </c>
      <c r="I23" s="103" t="s">
        <v>19</v>
      </c>
      <c r="J23" s="331" t="s">
        <v>103</v>
      </c>
      <c r="K23" s="326">
        <f>K24</f>
        <v>109.89999999999999</v>
      </c>
      <c r="L23" s="327">
        <f>L24</f>
        <v>124.89999999999999</v>
      </c>
      <c r="M23" s="317"/>
      <c r="N23" s="317"/>
    </row>
    <row r="24" spans="1:14" ht="27" customHeight="1" x14ac:dyDescent="0.2">
      <c r="A24" s="324">
        <f t="shared" si="0"/>
        <v>8</v>
      </c>
      <c r="B24" s="103" t="s">
        <v>117</v>
      </c>
      <c r="C24" s="103" t="s">
        <v>7</v>
      </c>
      <c r="D24" s="103" t="s">
        <v>45</v>
      </c>
      <c r="E24" s="103" t="s">
        <v>26</v>
      </c>
      <c r="F24" s="103" t="s">
        <v>19</v>
      </c>
      <c r="G24" s="103" t="s">
        <v>24</v>
      </c>
      <c r="H24" s="103" t="s">
        <v>21</v>
      </c>
      <c r="I24" s="103" t="s">
        <v>19</v>
      </c>
      <c r="J24" s="331" t="s">
        <v>169</v>
      </c>
      <c r="K24" s="326">
        <f>K25+K26+K27+K28</f>
        <v>109.89999999999999</v>
      </c>
      <c r="L24" s="327">
        <f>L25+L26+L27+L28</f>
        <v>124.89999999999999</v>
      </c>
      <c r="N24" s="317"/>
    </row>
    <row r="25" spans="1:14" ht="37.5" customHeight="1" x14ac:dyDescent="0.2">
      <c r="A25" s="324">
        <f t="shared" si="0"/>
        <v>9</v>
      </c>
      <c r="B25" s="105" t="s">
        <v>117</v>
      </c>
      <c r="C25" s="105" t="s">
        <v>7</v>
      </c>
      <c r="D25" s="105" t="s">
        <v>45</v>
      </c>
      <c r="E25" s="105" t="s">
        <v>26</v>
      </c>
      <c r="F25" s="105" t="s">
        <v>99</v>
      </c>
      <c r="G25" s="105" t="s">
        <v>24</v>
      </c>
      <c r="H25" s="105" t="s">
        <v>21</v>
      </c>
      <c r="I25" s="105" t="s">
        <v>29</v>
      </c>
      <c r="J25" s="106" t="s">
        <v>170</v>
      </c>
      <c r="K25" s="329">
        <v>39.799999999999997</v>
      </c>
      <c r="L25" s="201">
        <v>45.2</v>
      </c>
      <c r="N25" s="317"/>
    </row>
    <row r="26" spans="1:14" ht="50.25" customHeight="1" x14ac:dyDescent="0.2">
      <c r="A26" s="324">
        <f t="shared" si="0"/>
        <v>10</v>
      </c>
      <c r="B26" s="105" t="s">
        <v>117</v>
      </c>
      <c r="C26" s="105" t="s">
        <v>7</v>
      </c>
      <c r="D26" s="105" t="s">
        <v>45</v>
      </c>
      <c r="E26" s="105" t="s">
        <v>26</v>
      </c>
      <c r="F26" s="105" t="s">
        <v>100</v>
      </c>
      <c r="G26" s="105" t="s">
        <v>24</v>
      </c>
      <c r="H26" s="105" t="s">
        <v>21</v>
      </c>
      <c r="I26" s="105" t="s">
        <v>29</v>
      </c>
      <c r="J26" s="106" t="s">
        <v>174</v>
      </c>
      <c r="K26" s="329">
        <v>0.3</v>
      </c>
      <c r="L26" s="201">
        <v>0.3</v>
      </c>
      <c r="N26" s="317"/>
    </row>
    <row r="27" spans="1:14" ht="38.25" customHeight="1" x14ac:dyDescent="0.2">
      <c r="A27" s="324">
        <f t="shared" si="0"/>
        <v>11</v>
      </c>
      <c r="B27" s="105" t="s">
        <v>117</v>
      </c>
      <c r="C27" s="105" t="s">
        <v>7</v>
      </c>
      <c r="D27" s="105" t="s">
        <v>45</v>
      </c>
      <c r="E27" s="105" t="s">
        <v>26</v>
      </c>
      <c r="F27" s="105" t="s">
        <v>101</v>
      </c>
      <c r="G27" s="105" t="s">
        <v>24</v>
      </c>
      <c r="H27" s="105" t="s">
        <v>21</v>
      </c>
      <c r="I27" s="105" t="s">
        <v>29</v>
      </c>
      <c r="J27" s="106" t="s">
        <v>171</v>
      </c>
      <c r="K27" s="329">
        <v>77.2</v>
      </c>
      <c r="L27" s="201">
        <v>87.6</v>
      </c>
      <c r="N27" s="317"/>
    </row>
    <row r="28" spans="1:14" s="11" customFormat="1" ht="38.25" customHeight="1" x14ac:dyDescent="0.2">
      <c r="A28" s="324">
        <f t="shared" si="0"/>
        <v>12</v>
      </c>
      <c r="B28" s="105" t="s">
        <v>117</v>
      </c>
      <c r="C28" s="105" t="s">
        <v>7</v>
      </c>
      <c r="D28" s="105" t="s">
        <v>45</v>
      </c>
      <c r="E28" s="105" t="s">
        <v>26</v>
      </c>
      <c r="F28" s="105" t="s">
        <v>102</v>
      </c>
      <c r="G28" s="105" t="s">
        <v>24</v>
      </c>
      <c r="H28" s="105" t="s">
        <v>21</v>
      </c>
      <c r="I28" s="105" t="s">
        <v>29</v>
      </c>
      <c r="J28" s="106" t="s">
        <v>172</v>
      </c>
      <c r="K28" s="329">
        <v>-7.4</v>
      </c>
      <c r="L28" s="201">
        <v>-8.1999999999999993</v>
      </c>
      <c r="M28" s="317"/>
      <c r="N28" s="317"/>
    </row>
    <row r="29" spans="1:14" s="11" customFormat="1" ht="21.75" customHeight="1" x14ac:dyDescent="0.2">
      <c r="A29" s="332">
        <f t="shared" si="0"/>
        <v>13</v>
      </c>
      <c r="B29" s="103" t="s">
        <v>23</v>
      </c>
      <c r="C29" s="103" t="s">
        <v>7</v>
      </c>
      <c r="D29" s="103" t="s">
        <v>39</v>
      </c>
      <c r="E29" s="103" t="s">
        <v>20</v>
      </c>
      <c r="F29" s="103" t="s">
        <v>20</v>
      </c>
      <c r="G29" s="103" t="s">
        <v>20</v>
      </c>
      <c r="H29" s="103" t="s">
        <v>21</v>
      </c>
      <c r="I29" s="103" t="s">
        <v>29</v>
      </c>
      <c r="J29" s="331" t="s">
        <v>197</v>
      </c>
      <c r="K29" s="326">
        <f>K30</f>
        <v>4.5999999999999996</v>
      </c>
      <c r="L29" s="327">
        <f>L30</f>
        <v>6.4</v>
      </c>
      <c r="M29" s="323"/>
    </row>
    <row r="30" spans="1:14" s="11" customFormat="1" ht="21.75" customHeight="1" x14ac:dyDescent="0.2">
      <c r="A30" s="332">
        <f t="shared" si="0"/>
        <v>14</v>
      </c>
      <c r="B30" s="103" t="s">
        <v>23</v>
      </c>
      <c r="C30" s="103" t="s">
        <v>7</v>
      </c>
      <c r="D30" s="103" t="s">
        <v>39</v>
      </c>
      <c r="E30" s="103" t="s">
        <v>45</v>
      </c>
      <c r="F30" s="103" t="s">
        <v>24</v>
      </c>
      <c r="G30" s="103" t="s">
        <v>20</v>
      </c>
      <c r="H30" s="103" t="s">
        <v>21</v>
      </c>
      <c r="I30" s="103" t="s">
        <v>29</v>
      </c>
      <c r="J30" s="331" t="s">
        <v>198</v>
      </c>
      <c r="K30" s="326">
        <f>K31</f>
        <v>4.5999999999999996</v>
      </c>
      <c r="L30" s="327">
        <f>L31</f>
        <v>6.4</v>
      </c>
      <c r="M30" s="323"/>
    </row>
    <row r="31" spans="1:14" s="11" customFormat="1" ht="21.75" customHeight="1" x14ac:dyDescent="0.2">
      <c r="A31" s="324">
        <f t="shared" si="0"/>
        <v>15</v>
      </c>
      <c r="B31" s="105" t="s">
        <v>23</v>
      </c>
      <c r="C31" s="105" t="s">
        <v>7</v>
      </c>
      <c r="D31" s="105" t="s">
        <v>39</v>
      </c>
      <c r="E31" s="105" t="s">
        <v>45</v>
      </c>
      <c r="F31" s="105" t="s">
        <v>24</v>
      </c>
      <c r="G31" s="105" t="s">
        <v>24</v>
      </c>
      <c r="H31" s="105" t="s">
        <v>21</v>
      </c>
      <c r="I31" s="105" t="s">
        <v>29</v>
      </c>
      <c r="J31" s="106" t="s">
        <v>198</v>
      </c>
      <c r="K31" s="329">
        <v>4.5999999999999996</v>
      </c>
      <c r="L31" s="201">
        <v>6.4</v>
      </c>
      <c r="M31" s="323"/>
    </row>
    <row r="32" spans="1:14" ht="18.75" customHeight="1" x14ac:dyDescent="0.2">
      <c r="A32" s="324">
        <f>A28+1</f>
        <v>13</v>
      </c>
      <c r="B32" s="103" t="s">
        <v>23</v>
      </c>
      <c r="C32" s="103" t="s">
        <v>7</v>
      </c>
      <c r="D32" s="103" t="s">
        <v>31</v>
      </c>
      <c r="E32" s="103" t="s">
        <v>20</v>
      </c>
      <c r="F32" s="103" t="s">
        <v>19</v>
      </c>
      <c r="G32" s="103" t="s">
        <v>20</v>
      </c>
      <c r="H32" s="103" t="s">
        <v>21</v>
      </c>
      <c r="I32" s="103" t="s">
        <v>19</v>
      </c>
      <c r="J32" s="25" t="s">
        <v>149</v>
      </c>
      <c r="K32" s="326">
        <f>SUM(K35+K33)</f>
        <v>373.8</v>
      </c>
      <c r="L32" s="327">
        <f>SUM(L35+L33)</f>
        <v>415.4</v>
      </c>
      <c r="N32" s="317"/>
    </row>
    <row r="33" spans="1:14" s="11" customFormat="1" ht="20.25" customHeight="1" x14ac:dyDescent="0.2">
      <c r="A33" s="332">
        <f t="shared" si="0"/>
        <v>14</v>
      </c>
      <c r="B33" s="103" t="s">
        <v>23</v>
      </c>
      <c r="C33" s="103" t="s">
        <v>7</v>
      </c>
      <c r="D33" s="103" t="s">
        <v>31</v>
      </c>
      <c r="E33" s="103" t="s">
        <v>24</v>
      </c>
      <c r="F33" s="103" t="s">
        <v>19</v>
      </c>
      <c r="G33" s="103" t="s">
        <v>20</v>
      </c>
      <c r="H33" s="103" t="s">
        <v>21</v>
      </c>
      <c r="I33" s="103" t="s">
        <v>29</v>
      </c>
      <c r="J33" s="331" t="s">
        <v>32</v>
      </c>
      <c r="K33" s="326">
        <f>SUM(K34)</f>
        <v>186.9</v>
      </c>
      <c r="L33" s="327">
        <f>SUM(L34)</f>
        <v>191.1</v>
      </c>
      <c r="M33" s="317"/>
      <c r="N33" s="317"/>
    </row>
    <row r="34" spans="1:14" ht="25.5" customHeight="1" x14ac:dyDescent="0.2">
      <c r="A34" s="324">
        <f t="shared" si="0"/>
        <v>15</v>
      </c>
      <c r="B34" s="105" t="s">
        <v>23</v>
      </c>
      <c r="C34" s="105" t="s">
        <v>7</v>
      </c>
      <c r="D34" s="105" t="s">
        <v>31</v>
      </c>
      <c r="E34" s="105" t="s">
        <v>24</v>
      </c>
      <c r="F34" s="105" t="s">
        <v>33</v>
      </c>
      <c r="G34" s="105" t="s">
        <v>18</v>
      </c>
      <c r="H34" s="105" t="s">
        <v>21</v>
      </c>
      <c r="I34" s="105" t="s">
        <v>29</v>
      </c>
      <c r="J34" s="106" t="s">
        <v>393</v>
      </c>
      <c r="K34" s="329">
        <v>186.9</v>
      </c>
      <c r="L34" s="201">
        <v>191.1</v>
      </c>
      <c r="N34" s="317"/>
    </row>
    <row r="35" spans="1:14" ht="15.75" x14ac:dyDescent="0.2">
      <c r="A35" s="324">
        <f t="shared" si="0"/>
        <v>16</v>
      </c>
      <c r="B35" s="103" t="s">
        <v>23</v>
      </c>
      <c r="C35" s="103" t="s">
        <v>7</v>
      </c>
      <c r="D35" s="103" t="s">
        <v>31</v>
      </c>
      <c r="E35" s="103" t="s">
        <v>31</v>
      </c>
      <c r="F35" s="103" t="s">
        <v>19</v>
      </c>
      <c r="G35" s="103" t="s">
        <v>20</v>
      </c>
      <c r="H35" s="103" t="s">
        <v>21</v>
      </c>
      <c r="I35" s="333" t="s">
        <v>29</v>
      </c>
      <c r="J35" s="25" t="s">
        <v>151</v>
      </c>
      <c r="K35" s="326">
        <f>SUM(K36+K38)</f>
        <v>186.9</v>
      </c>
      <c r="L35" s="327">
        <f>SUM(L36+L38)</f>
        <v>224.3</v>
      </c>
      <c r="N35" s="317"/>
    </row>
    <row r="36" spans="1:14" ht="12" customHeight="1" x14ac:dyDescent="0.2">
      <c r="A36" s="324">
        <f t="shared" si="0"/>
        <v>17</v>
      </c>
      <c r="B36" s="105" t="s">
        <v>23</v>
      </c>
      <c r="C36" s="105" t="s">
        <v>7</v>
      </c>
      <c r="D36" s="105" t="s">
        <v>31</v>
      </c>
      <c r="E36" s="105" t="s">
        <v>31</v>
      </c>
      <c r="F36" s="105" t="s">
        <v>33</v>
      </c>
      <c r="G36" s="105" t="s">
        <v>20</v>
      </c>
      <c r="H36" s="105" t="s">
        <v>21</v>
      </c>
      <c r="I36" s="105" t="s">
        <v>29</v>
      </c>
      <c r="J36" s="106" t="s">
        <v>394</v>
      </c>
      <c r="K36" s="326">
        <f>K37</f>
        <v>33.6</v>
      </c>
      <c r="L36" s="327">
        <f>L37</f>
        <v>40.4</v>
      </c>
      <c r="N36" s="317"/>
    </row>
    <row r="37" spans="1:14" ht="25.5" x14ac:dyDescent="0.2">
      <c r="A37" s="324">
        <f t="shared" si="0"/>
        <v>18</v>
      </c>
      <c r="B37" s="105" t="s">
        <v>23</v>
      </c>
      <c r="C37" s="105" t="s">
        <v>7</v>
      </c>
      <c r="D37" s="105" t="s">
        <v>31</v>
      </c>
      <c r="E37" s="105" t="s">
        <v>31</v>
      </c>
      <c r="F37" s="105" t="s">
        <v>200</v>
      </c>
      <c r="G37" s="105" t="s">
        <v>18</v>
      </c>
      <c r="H37" s="105" t="s">
        <v>21</v>
      </c>
      <c r="I37" s="105" t="s">
        <v>29</v>
      </c>
      <c r="J37" s="106" t="s">
        <v>201</v>
      </c>
      <c r="K37" s="329">
        <v>33.6</v>
      </c>
      <c r="L37" s="201">
        <v>40.4</v>
      </c>
      <c r="N37" s="317"/>
    </row>
    <row r="38" spans="1:14" x14ac:dyDescent="0.2">
      <c r="A38" s="324">
        <f t="shared" si="0"/>
        <v>19</v>
      </c>
      <c r="B38" s="105" t="s">
        <v>23</v>
      </c>
      <c r="C38" s="105" t="s">
        <v>7</v>
      </c>
      <c r="D38" s="105" t="s">
        <v>31</v>
      </c>
      <c r="E38" s="105" t="s">
        <v>31</v>
      </c>
      <c r="F38" s="105" t="s">
        <v>202</v>
      </c>
      <c r="G38" s="105" t="s">
        <v>20</v>
      </c>
      <c r="H38" s="105" t="s">
        <v>21</v>
      </c>
      <c r="I38" s="105" t="s">
        <v>29</v>
      </c>
      <c r="J38" s="106" t="s">
        <v>269</v>
      </c>
      <c r="K38" s="326">
        <f>K39</f>
        <v>153.30000000000001</v>
      </c>
      <c r="L38" s="327">
        <f>L39</f>
        <v>183.9</v>
      </c>
      <c r="N38" s="317"/>
    </row>
    <row r="39" spans="1:14" ht="25.5" x14ac:dyDescent="0.2">
      <c r="A39" s="324">
        <f t="shared" si="0"/>
        <v>20</v>
      </c>
      <c r="B39" s="105" t="s">
        <v>23</v>
      </c>
      <c r="C39" s="105" t="s">
        <v>7</v>
      </c>
      <c r="D39" s="105" t="s">
        <v>31</v>
      </c>
      <c r="E39" s="105" t="s">
        <v>31</v>
      </c>
      <c r="F39" s="105" t="s">
        <v>203</v>
      </c>
      <c r="G39" s="105" t="s">
        <v>18</v>
      </c>
      <c r="H39" s="105" t="s">
        <v>21</v>
      </c>
      <c r="I39" s="105" t="s">
        <v>29</v>
      </c>
      <c r="J39" s="106" t="s">
        <v>199</v>
      </c>
      <c r="K39" s="329">
        <v>153.30000000000001</v>
      </c>
      <c r="L39" s="201">
        <v>183.9</v>
      </c>
      <c r="N39" s="317"/>
    </row>
    <row r="40" spans="1:14" x14ac:dyDescent="0.2">
      <c r="A40" s="324">
        <f t="shared" si="0"/>
        <v>21</v>
      </c>
      <c r="B40" s="103" t="s">
        <v>34</v>
      </c>
      <c r="C40" s="103" t="s">
        <v>7</v>
      </c>
      <c r="D40" s="103" t="s">
        <v>35</v>
      </c>
      <c r="E40" s="103" t="s">
        <v>20</v>
      </c>
      <c r="F40" s="103" t="s">
        <v>19</v>
      </c>
      <c r="G40" s="103" t="s">
        <v>20</v>
      </c>
      <c r="H40" s="103" t="s">
        <v>21</v>
      </c>
      <c r="I40" s="103" t="s">
        <v>19</v>
      </c>
      <c r="J40" s="325" t="s">
        <v>36</v>
      </c>
      <c r="K40" s="326">
        <f>K41</f>
        <v>5.5</v>
      </c>
      <c r="L40" s="327">
        <f>L41</f>
        <v>5.7</v>
      </c>
      <c r="N40" s="317"/>
    </row>
    <row r="41" spans="1:14" s="11" customFormat="1" ht="25.5" x14ac:dyDescent="0.2">
      <c r="A41" s="324">
        <f t="shared" si="0"/>
        <v>22</v>
      </c>
      <c r="B41" s="334" t="s">
        <v>34</v>
      </c>
      <c r="C41" s="103" t="s">
        <v>7</v>
      </c>
      <c r="D41" s="103" t="s">
        <v>35</v>
      </c>
      <c r="E41" s="103" t="s">
        <v>37</v>
      </c>
      <c r="F41" s="103" t="s">
        <v>19</v>
      </c>
      <c r="G41" s="103" t="s">
        <v>24</v>
      </c>
      <c r="H41" s="103" t="s">
        <v>21</v>
      </c>
      <c r="I41" s="103" t="s">
        <v>29</v>
      </c>
      <c r="J41" s="325" t="s">
        <v>38</v>
      </c>
      <c r="K41" s="335">
        <f>K42</f>
        <v>5.5</v>
      </c>
      <c r="L41" s="336">
        <f>L42</f>
        <v>5.7</v>
      </c>
      <c r="M41" s="317"/>
      <c r="N41" s="317"/>
    </row>
    <row r="42" spans="1:14" ht="38.25" x14ac:dyDescent="0.2">
      <c r="A42" s="324">
        <f t="shared" si="0"/>
        <v>23</v>
      </c>
      <c r="B42" s="337" t="s">
        <v>34</v>
      </c>
      <c r="C42" s="105" t="s">
        <v>7</v>
      </c>
      <c r="D42" s="105" t="s">
        <v>35</v>
      </c>
      <c r="E42" s="105" t="s">
        <v>37</v>
      </c>
      <c r="F42" s="105" t="s">
        <v>30</v>
      </c>
      <c r="G42" s="105" t="s">
        <v>24</v>
      </c>
      <c r="H42" s="105" t="s">
        <v>21</v>
      </c>
      <c r="I42" s="105" t="s">
        <v>29</v>
      </c>
      <c r="J42" s="338" t="s">
        <v>152</v>
      </c>
      <c r="K42" s="339">
        <v>5.5</v>
      </c>
      <c r="L42" s="340">
        <v>5.7</v>
      </c>
    </row>
    <row r="43" spans="1:14" x14ac:dyDescent="0.2">
      <c r="A43" s="324">
        <f t="shared" si="0"/>
        <v>24</v>
      </c>
      <c r="B43" s="103" t="s">
        <v>34</v>
      </c>
      <c r="C43" s="103" t="s">
        <v>8</v>
      </c>
      <c r="D43" s="103" t="s">
        <v>20</v>
      </c>
      <c r="E43" s="103" t="s">
        <v>20</v>
      </c>
      <c r="F43" s="103" t="s">
        <v>19</v>
      </c>
      <c r="G43" s="103" t="s">
        <v>20</v>
      </c>
      <c r="H43" s="103" t="s">
        <v>21</v>
      </c>
      <c r="I43" s="103" t="s">
        <v>19</v>
      </c>
      <c r="J43" s="325" t="s">
        <v>41</v>
      </c>
      <c r="K43" s="326">
        <f>K44+K54</f>
        <v>5666.2</v>
      </c>
      <c r="L43" s="327">
        <f>L44+L54</f>
        <v>5626.5</v>
      </c>
    </row>
    <row r="44" spans="1:14" ht="25.5" x14ac:dyDescent="0.2">
      <c r="A44" s="324">
        <f t="shared" si="0"/>
        <v>25</v>
      </c>
      <c r="B44" s="103" t="s">
        <v>34</v>
      </c>
      <c r="C44" s="103" t="s">
        <v>8</v>
      </c>
      <c r="D44" s="103" t="s">
        <v>26</v>
      </c>
      <c r="E44" s="103" t="s">
        <v>20</v>
      </c>
      <c r="F44" s="103" t="s">
        <v>19</v>
      </c>
      <c r="G44" s="103" t="s">
        <v>20</v>
      </c>
      <c r="H44" s="103" t="s">
        <v>21</v>
      </c>
      <c r="I44" s="103" t="s">
        <v>19</v>
      </c>
      <c r="J44" s="325" t="s">
        <v>42</v>
      </c>
      <c r="K44" s="326">
        <f>K45+K48+K51</f>
        <v>5517.7</v>
      </c>
      <c r="L44" s="327">
        <f>L45+L48+L51</f>
        <v>5328.8</v>
      </c>
    </row>
    <row r="45" spans="1:14" ht="15" customHeight="1" x14ac:dyDescent="0.2">
      <c r="A45" s="324">
        <f t="shared" si="0"/>
        <v>26</v>
      </c>
      <c r="B45" s="103" t="s">
        <v>34</v>
      </c>
      <c r="C45" s="103" t="s">
        <v>8</v>
      </c>
      <c r="D45" s="103" t="s">
        <v>26</v>
      </c>
      <c r="E45" s="103" t="s">
        <v>18</v>
      </c>
      <c r="F45" s="103" t="s">
        <v>19</v>
      </c>
      <c r="G45" s="103" t="s">
        <v>20</v>
      </c>
      <c r="H45" s="103" t="s">
        <v>21</v>
      </c>
      <c r="I45" s="103" t="s">
        <v>319</v>
      </c>
      <c r="J45" s="325" t="s">
        <v>395</v>
      </c>
      <c r="K45" s="326">
        <f>K46</f>
        <v>1406.3</v>
      </c>
      <c r="L45" s="327">
        <f>L46</f>
        <v>1406.3</v>
      </c>
      <c r="N45" s="317"/>
    </row>
    <row r="46" spans="1:14" s="11" customFormat="1" ht="15" customHeight="1" x14ac:dyDescent="0.2">
      <c r="A46" s="324">
        <f t="shared" si="0"/>
        <v>27</v>
      </c>
      <c r="B46" s="105" t="s">
        <v>34</v>
      </c>
      <c r="C46" s="105" t="s">
        <v>8</v>
      </c>
      <c r="D46" s="105" t="s">
        <v>26</v>
      </c>
      <c r="E46" s="105" t="s">
        <v>270</v>
      </c>
      <c r="F46" s="105" t="s">
        <v>44</v>
      </c>
      <c r="G46" s="105" t="s">
        <v>20</v>
      </c>
      <c r="H46" s="105" t="s">
        <v>21</v>
      </c>
      <c r="I46" s="105" t="s">
        <v>319</v>
      </c>
      <c r="J46" s="338" t="s">
        <v>396</v>
      </c>
      <c r="K46" s="326">
        <f>K47</f>
        <v>1406.3</v>
      </c>
      <c r="L46" s="327">
        <f>L47</f>
        <v>1406.3</v>
      </c>
      <c r="M46" s="317"/>
      <c r="N46" s="317"/>
    </row>
    <row r="47" spans="1:14" s="11" customFormat="1" ht="15" customHeight="1" x14ac:dyDescent="0.2">
      <c r="A47" s="324">
        <f t="shared" si="0"/>
        <v>28</v>
      </c>
      <c r="B47" s="105" t="s">
        <v>34</v>
      </c>
      <c r="C47" s="105" t="s">
        <v>8</v>
      </c>
      <c r="D47" s="105" t="s">
        <v>26</v>
      </c>
      <c r="E47" s="105" t="s">
        <v>270</v>
      </c>
      <c r="F47" s="105" t="s">
        <v>44</v>
      </c>
      <c r="G47" s="105" t="s">
        <v>18</v>
      </c>
      <c r="H47" s="105" t="s">
        <v>21</v>
      </c>
      <c r="I47" s="105" t="s">
        <v>319</v>
      </c>
      <c r="J47" s="338" t="s">
        <v>271</v>
      </c>
      <c r="K47" s="329">
        <v>1406.3</v>
      </c>
      <c r="L47" s="201">
        <v>1406.3</v>
      </c>
      <c r="M47" s="317"/>
      <c r="N47" s="317"/>
    </row>
    <row r="48" spans="1:14" ht="15" customHeight="1" x14ac:dyDescent="0.2">
      <c r="A48" s="324">
        <f t="shared" si="0"/>
        <v>29</v>
      </c>
      <c r="B48" s="103" t="s">
        <v>34</v>
      </c>
      <c r="C48" s="103" t="s">
        <v>8</v>
      </c>
      <c r="D48" s="103" t="s">
        <v>26</v>
      </c>
      <c r="E48" s="103" t="s">
        <v>272</v>
      </c>
      <c r="F48" s="103" t="s">
        <v>19</v>
      </c>
      <c r="G48" s="103" t="s">
        <v>20</v>
      </c>
      <c r="H48" s="103" t="s">
        <v>21</v>
      </c>
      <c r="I48" s="103" t="s">
        <v>319</v>
      </c>
      <c r="J48" s="325" t="s">
        <v>397</v>
      </c>
      <c r="K48" s="326">
        <f>K49</f>
        <v>70.400000000000006</v>
      </c>
      <c r="L48" s="327">
        <f>L49</f>
        <v>0</v>
      </c>
    </row>
    <row r="49" spans="1:14" ht="25.5" x14ac:dyDescent="0.2">
      <c r="A49" s="324">
        <f t="shared" si="0"/>
        <v>30</v>
      </c>
      <c r="B49" s="105" t="s">
        <v>34</v>
      </c>
      <c r="C49" s="105" t="s">
        <v>8</v>
      </c>
      <c r="D49" s="105" t="s">
        <v>26</v>
      </c>
      <c r="E49" s="105" t="s">
        <v>273</v>
      </c>
      <c r="F49" s="105" t="s">
        <v>274</v>
      </c>
      <c r="G49" s="105" t="s">
        <v>20</v>
      </c>
      <c r="H49" s="105" t="s">
        <v>21</v>
      </c>
      <c r="I49" s="105" t="s">
        <v>319</v>
      </c>
      <c r="J49" s="338" t="s">
        <v>47</v>
      </c>
      <c r="K49" s="326">
        <f>K50</f>
        <v>70.400000000000006</v>
      </c>
      <c r="L49" s="327">
        <f>L50</f>
        <v>0</v>
      </c>
    </row>
    <row r="50" spans="1:14" ht="25.5" x14ac:dyDescent="0.2">
      <c r="A50" s="324">
        <f t="shared" si="0"/>
        <v>31</v>
      </c>
      <c r="B50" s="105" t="s">
        <v>34</v>
      </c>
      <c r="C50" s="105" t="s">
        <v>8</v>
      </c>
      <c r="D50" s="105" t="s">
        <v>26</v>
      </c>
      <c r="E50" s="105" t="s">
        <v>273</v>
      </c>
      <c r="F50" s="105" t="s">
        <v>274</v>
      </c>
      <c r="G50" s="105" t="s">
        <v>18</v>
      </c>
      <c r="H50" s="105" t="s">
        <v>21</v>
      </c>
      <c r="I50" s="105" t="s">
        <v>319</v>
      </c>
      <c r="J50" s="338" t="s">
        <v>275</v>
      </c>
      <c r="K50" s="329">
        <v>70.400000000000006</v>
      </c>
      <c r="L50" s="201">
        <v>0</v>
      </c>
    </row>
    <row r="51" spans="1:14" ht="15" customHeight="1" x14ac:dyDescent="0.2">
      <c r="A51" s="324">
        <f t="shared" si="0"/>
        <v>32</v>
      </c>
      <c r="B51" s="103" t="s">
        <v>34</v>
      </c>
      <c r="C51" s="103" t="s">
        <v>8</v>
      </c>
      <c r="D51" s="103" t="s">
        <v>26</v>
      </c>
      <c r="E51" s="103" t="s">
        <v>278</v>
      </c>
      <c r="F51" s="103" t="s">
        <v>19</v>
      </c>
      <c r="G51" s="103" t="s">
        <v>20</v>
      </c>
      <c r="H51" s="103" t="s">
        <v>21</v>
      </c>
      <c r="I51" s="103" t="s">
        <v>319</v>
      </c>
      <c r="J51" s="325" t="s">
        <v>48</v>
      </c>
      <c r="K51" s="326">
        <f>K52</f>
        <v>4041</v>
      </c>
      <c r="L51" s="327">
        <f>L52</f>
        <v>3922.5</v>
      </c>
    </row>
    <row r="52" spans="1:14" ht="15" customHeight="1" x14ac:dyDescent="0.2">
      <c r="A52" s="324">
        <f t="shared" si="0"/>
        <v>33</v>
      </c>
      <c r="B52" s="103" t="s">
        <v>34</v>
      </c>
      <c r="C52" s="103" t="s">
        <v>8</v>
      </c>
      <c r="D52" s="103" t="s">
        <v>26</v>
      </c>
      <c r="E52" s="103" t="s">
        <v>276</v>
      </c>
      <c r="F52" s="103" t="s">
        <v>49</v>
      </c>
      <c r="G52" s="103" t="s">
        <v>20</v>
      </c>
      <c r="H52" s="103" t="s">
        <v>21</v>
      </c>
      <c r="I52" s="103" t="s">
        <v>319</v>
      </c>
      <c r="J52" s="325" t="s">
        <v>154</v>
      </c>
      <c r="K52" s="326">
        <f>K53</f>
        <v>4041</v>
      </c>
      <c r="L52" s="327">
        <f>L53</f>
        <v>3922.5</v>
      </c>
    </row>
    <row r="53" spans="1:14" ht="15" customHeight="1" x14ac:dyDescent="0.2">
      <c r="A53" s="324">
        <f t="shared" si="0"/>
        <v>34</v>
      </c>
      <c r="B53" s="105" t="s">
        <v>34</v>
      </c>
      <c r="C53" s="105" t="s">
        <v>8</v>
      </c>
      <c r="D53" s="105" t="s">
        <v>26</v>
      </c>
      <c r="E53" s="105" t="s">
        <v>276</v>
      </c>
      <c r="F53" s="105" t="s">
        <v>49</v>
      </c>
      <c r="G53" s="105" t="s">
        <v>18</v>
      </c>
      <c r="H53" s="105" t="s">
        <v>21</v>
      </c>
      <c r="I53" s="105" t="s">
        <v>319</v>
      </c>
      <c r="J53" s="338" t="s">
        <v>277</v>
      </c>
      <c r="K53" s="329">
        <f>3854.7+177.9+2.5+5.9</f>
        <v>4041</v>
      </c>
      <c r="L53" s="201">
        <f>3658+184.8+2.6+77.1</f>
        <v>3922.5</v>
      </c>
    </row>
    <row r="54" spans="1:14" s="11" customFormat="1" ht="15" customHeight="1" x14ac:dyDescent="0.2">
      <c r="A54" s="324">
        <f t="shared" si="0"/>
        <v>35</v>
      </c>
      <c r="B54" s="103" t="s">
        <v>34</v>
      </c>
      <c r="C54" s="103" t="s">
        <v>8</v>
      </c>
      <c r="D54" s="103" t="s">
        <v>398</v>
      </c>
      <c r="E54" s="103" t="s">
        <v>20</v>
      </c>
      <c r="F54" s="103" t="s">
        <v>19</v>
      </c>
      <c r="G54" s="103" t="s">
        <v>20</v>
      </c>
      <c r="H54" s="103" t="s">
        <v>21</v>
      </c>
      <c r="I54" s="103" t="s">
        <v>399</v>
      </c>
      <c r="J54" s="325" t="s">
        <v>400</v>
      </c>
      <c r="K54" s="326">
        <f>K55</f>
        <v>148.5</v>
      </c>
      <c r="L54" s="327">
        <f>L55</f>
        <v>297.7</v>
      </c>
      <c r="M54" s="317"/>
      <c r="N54" s="317"/>
    </row>
    <row r="55" spans="1:14" ht="15" customHeight="1" x14ac:dyDescent="0.2">
      <c r="A55" s="324">
        <f t="shared" si="0"/>
        <v>36</v>
      </c>
      <c r="B55" s="105" t="s">
        <v>34</v>
      </c>
      <c r="C55" s="105" t="s">
        <v>8</v>
      </c>
      <c r="D55" s="105" t="s">
        <v>398</v>
      </c>
      <c r="E55" s="105" t="s">
        <v>39</v>
      </c>
      <c r="F55" s="105" t="s">
        <v>19</v>
      </c>
      <c r="G55" s="105" t="s">
        <v>18</v>
      </c>
      <c r="H55" s="105" t="s">
        <v>21</v>
      </c>
      <c r="I55" s="105" t="s">
        <v>399</v>
      </c>
      <c r="J55" s="338" t="s">
        <v>373</v>
      </c>
      <c r="K55" s="326">
        <f>K56</f>
        <v>148.5</v>
      </c>
      <c r="L55" s="327">
        <f>L56</f>
        <v>297.7</v>
      </c>
    </row>
    <row r="56" spans="1:14" ht="15" customHeight="1" x14ac:dyDescent="0.2">
      <c r="A56" s="341">
        <f t="shared" si="0"/>
        <v>37</v>
      </c>
      <c r="B56" s="342" t="s">
        <v>34</v>
      </c>
      <c r="C56" s="342" t="s">
        <v>8</v>
      </c>
      <c r="D56" s="342" t="s">
        <v>398</v>
      </c>
      <c r="E56" s="342" t="s">
        <v>39</v>
      </c>
      <c r="F56" s="342" t="s">
        <v>33</v>
      </c>
      <c r="G56" s="342" t="s">
        <v>18</v>
      </c>
      <c r="H56" s="342" t="s">
        <v>21</v>
      </c>
      <c r="I56" s="342" t="s">
        <v>399</v>
      </c>
      <c r="J56" s="343" t="s">
        <v>373</v>
      </c>
      <c r="K56" s="344">
        <v>148.5</v>
      </c>
      <c r="L56" s="345">
        <v>297.7</v>
      </c>
    </row>
    <row r="57" spans="1:14" ht="14.25" customHeight="1" thickBot="1" x14ac:dyDescent="0.25">
      <c r="A57" s="517" t="s">
        <v>50</v>
      </c>
      <c r="B57" s="518"/>
      <c r="C57" s="518"/>
      <c r="D57" s="518"/>
      <c r="E57" s="518"/>
      <c r="F57" s="518"/>
      <c r="G57" s="518"/>
      <c r="H57" s="518"/>
      <c r="I57" s="518"/>
      <c r="J57" s="519"/>
      <c r="K57" s="346">
        <f>K17+K43</f>
        <v>6219.5999999999995</v>
      </c>
      <c r="L57" s="347">
        <f>L17+L43</f>
        <v>6240.9</v>
      </c>
      <c r="N57" s="323"/>
    </row>
    <row r="58" spans="1:14" x14ac:dyDescent="0.2">
      <c r="A58" s="503" t="s">
        <v>175</v>
      </c>
      <c r="B58" s="504"/>
      <c r="C58" s="504"/>
      <c r="D58" s="504"/>
      <c r="E58" s="504"/>
      <c r="F58" s="504"/>
      <c r="G58" s="504"/>
      <c r="H58" s="504"/>
      <c r="I58" s="504"/>
      <c r="J58" s="505"/>
      <c r="K58" s="46">
        <f>(K57-K48)*15%</f>
        <v>922.37999999999988</v>
      </c>
      <c r="L58" s="46">
        <f>(L57-L48)*15%</f>
        <v>936.13499999999988</v>
      </c>
    </row>
    <row r="59" spans="1:14" ht="12.75" customHeight="1" x14ac:dyDescent="0.2">
      <c r="A59" s="497" t="s">
        <v>176</v>
      </c>
      <c r="B59" s="498"/>
      <c r="C59" s="498"/>
      <c r="D59" s="498"/>
      <c r="E59" s="498"/>
      <c r="F59" s="498"/>
      <c r="G59" s="498"/>
      <c r="H59" s="498"/>
      <c r="I59" s="498"/>
      <c r="J59" s="499"/>
      <c r="K59" s="26">
        <f>K17*50%</f>
        <v>276.7</v>
      </c>
      <c r="L59" s="26">
        <f>L17*50%</f>
        <v>307.2</v>
      </c>
    </row>
    <row r="60" spans="1:14" x14ac:dyDescent="0.2">
      <c r="A60" s="12"/>
    </row>
    <row r="61" spans="1:14" x14ac:dyDescent="0.2">
      <c r="A61" s="12"/>
    </row>
    <row r="62" spans="1:14" x14ac:dyDescent="0.2">
      <c r="A62" s="12"/>
    </row>
    <row r="63" spans="1:14" x14ac:dyDescent="0.2">
      <c r="A63" s="12"/>
    </row>
    <row r="64" spans="1:14" x14ac:dyDescent="0.2">
      <c r="A64" s="12"/>
    </row>
    <row r="65" spans="1:14" x14ac:dyDescent="0.2">
      <c r="A65" s="12"/>
    </row>
    <row r="66" spans="1:14" x14ac:dyDescent="0.2">
      <c r="A66" s="12"/>
    </row>
    <row r="67" spans="1:14" x14ac:dyDescent="0.2">
      <c r="A67" s="12"/>
    </row>
    <row r="68" spans="1:14" x14ac:dyDescent="0.2">
      <c r="A68" s="12"/>
    </row>
    <row r="69" spans="1:14" x14ac:dyDescent="0.2">
      <c r="A69" s="12"/>
    </row>
    <row r="70" spans="1:14" s="4" customFormat="1" x14ac:dyDescent="0.2">
      <c r="A70" s="12"/>
      <c r="J70" s="13"/>
      <c r="K70" s="6"/>
      <c r="L70" s="6"/>
      <c r="M70" s="5"/>
      <c r="N70" s="5"/>
    </row>
    <row r="71" spans="1:14" s="4" customFormat="1" x14ac:dyDescent="0.2">
      <c r="A71" s="12"/>
      <c r="J71" s="13"/>
      <c r="K71" s="6"/>
      <c r="L71" s="6"/>
      <c r="M71" s="5"/>
      <c r="N71" s="5"/>
    </row>
    <row r="72" spans="1:14" s="4" customFormat="1" x14ac:dyDescent="0.2">
      <c r="A72" s="12"/>
      <c r="J72" s="13"/>
      <c r="K72" s="6"/>
      <c r="L72" s="6"/>
      <c r="M72" s="5"/>
      <c r="N72" s="5"/>
    </row>
    <row r="73" spans="1:14" s="4" customFormat="1" x14ac:dyDescent="0.2">
      <c r="A73" s="12"/>
      <c r="J73" s="13"/>
      <c r="K73" s="6"/>
      <c r="L73" s="6"/>
      <c r="M73" s="5"/>
      <c r="N73" s="5"/>
    </row>
    <row r="74" spans="1:14" s="4" customFormat="1" x14ac:dyDescent="0.2">
      <c r="A74" s="12"/>
      <c r="J74" s="13"/>
      <c r="K74" s="6"/>
      <c r="L74" s="6"/>
      <c r="M74" s="5"/>
      <c r="N74" s="5"/>
    </row>
    <row r="75" spans="1:14" s="4" customFormat="1" x14ac:dyDescent="0.2">
      <c r="A75" s="12"/>
      <c r="J75" s="13"/>
      <c r="K75" s="6"/>
      <c r="L75" s="6"/>
      <c r="M75" s="5"/>
      <c r="N75" s="5"/>
    </row>
    <row r="76" spans="1:14" s="4" customFormat="1" x14ac:dyDescent="0.2">
      <c r="A76" s="12"/>
      <c r="J76" s="13"/>
      <c r="K76" s="6"/>
      <c r="L76" s="6"/>
      <c r="M76" s="5"/>
      <c r="N76" s="5"/>
    </row>
    <row r="77" spans="1:14" s="4" customFormat="1" x14ac:dyDescent="0.2">
      <c r="A77" s="12"/>
      <c r="J77" s="13"/>
      <c r="K77" s="6"/>
      <c r="L77" s="6"/>
      <c r="M77" s="5"/>
      <c r="N77" s="5"/>
    </row>
    <row r="78" spans="1:14" s="4" customFormat="1" x14ac:dyDescent="0.2">
      <c r="A78" s="12"/>
      <c r="J78" s="13"/>
      <c r="K78" s="6"/>
      <c r="L78" s="6"/>
      <c r="M78" s="5"/>
      <c r="N78" s="5"/>
    </row>
    <row r="79" spans="1:14" s="4" customFormat="1" x14ac:dyDescent="0.2">
      <c r="A79" s="12"/>
      <c r="J79" s="13"/>
      <c r="K79" s="6"/>
      <c r="L79" s="6"/>
      <c r="M79" s="5"/>
      <c r="N79" s="5"/>
    </row>
    <row r="80" spans="1:14" s="4" customFormat="1" x14ac:dyDescent="0.2">
      <c r="A80" s="12"/>
      <c r="J80" s="13"/>
      <c r="K80" s="6"/>
      <c r="L80" s="6"/>
      <c r="M80" s="5"/>
      <c r="N80" s="5"/>
    </row>
    <row r="81" spans="1:14" s="4" customFormat="1" x14ac:dyDescent="0.2">
      <c r="A81" s="12"/>
      <c r="J81" s="13"/>
      <c r="K81" s="6"/>
      <c r="L81" s="6"/>
      <c r="M81" s="5"/>
      <c r="N81" s="5"/>
    </row>
    <row r="82" spans="1:14" s="4" customFormat="1" x14ac:dyDescent="0.2">
      <c r="A82" s="12"/>
      <c r="J82" s="13"/>
      <c r="K82" s="6"/>
      <c r="L82" s="6"/>
      <c r="M82" s="5"/>
      <c r="N82" s="5"/>
    </row>
    <row r="83" spans="1:14" s="4" customFormat="1" x14ac:dyDescent="0.2">
      <c r="A83" s="12"/>
      <c r="J83" s="13"/>
      <c r="K83" s="6"/>
      <c r="L83" s="6"/>
      <c r="M83" s="5"/>
      <c r="N83" s="5"/>
    </row>
    <row r="84" spans="1:14" s="4" customFormat="1" x14ac:dyDescent="0.2">
      <c r="A84" s="12"/>
      <c r="J84" s="13"/>
      <c r="K84" s="6"/>
      <c r="L84" s="6"/>
      <c r="M84" s="5"/>
      <c r="N84" s="5"/>
    </row>
    <row r="85" spans="1:14" s="4" customFormat="1" x14ac:dyDescent="0.2">
      <c r="A85" s="12"/>
      <c r="J85" s="13"/>
      <c r="K85" s="6"/>
      <c r="L85" s="6"/>
      <c r="M85" s="5"/>
      <c r="N85" s="5"/>
    </row>
    <row r="86" spans="1:14" s="4" customFormat="1" x14ac:dyDescent="0.2">
      <c r="A86" s="12"/>
      <c r="J86" s="13"/>
      <c r="K86" s="6"/>
      <c r="L86" s="6"/>
      <c r="M86" s="5"/>
      <c r="N86" s="5"/>
    </row>
    <row r="87" spans="1:14" s="4" customFormat="1" x14ac:dyDescent="0.2">
      <c r="A87" s="12"/>
      <c r="J87" s="13"/>
      <c r="K87" s="6"/>
      <c r="L87" s="6"/>
      <c r="M87" s="5"/>
      <c r="N87" s="5"/>
    </row>
    <row r="88" spans="1:14" s="4" customFormat="1" x14ac:dyDescent="0.2">
      <c r="A88" s="12"/>
      <c r="J88" s="13"/>
      <c r="K88" s="6"/>
      <c r="L88" s="6"/>
      <c r="M88" s="5"/>
      <c r="N88" s="5"/>
    </row>
    <row r="89" spans="1:14" s="4" customFormat="1" x14ac:dyDescent="0.2">
      <c r="A89" s="12"/>
      <c r="J89" s="13"/>
      <c r="K89" s="6"/>
      <c r="L89" s="6"/>
      <c r="M89" s="5"/>
      <c r="N89" s="5"/>
    </row>
    <row r="90" spans="1:14" s="4" customFormat="1" x14ac:dyDescent="0.2">
      <c r="A90" s="12"/>
      <c r="J90" s="13"/>
      <c r="K90" s="6"/>
      <c r="L90" s="6"/>
      <c r="M90" s="5"/>
      <c r="N90" s="5"/>
    </row>
    <row r="91" spans="1:14" s="4" customFormat="1" x14ac:dyDescent="0.2">
      <c r="A91" s="12"/>
      <c r="J91" s="13"/>
      <c r="K91" s="6"/>
      <c r="L91" s="6"/>
      <c r="M91" s="5"/>
      <c r="N91" s="5"/>
    </row>
    <row r="92" spans="1:14" s="4" customFormat="1" x14ac:dyDescent="0.2">
      <c r="A92" s="12"/>
      <c r="J92" s="13"/>
      <c r="K92" s="6"/>
      <c r="L92" s="6"/>
      <c r="M92" s="5"/>
      <c r="N92" s="5"/>
    </row>
  </sheetData>
  <mergeCells count="16">
    <mergeCell ref="J4:L4"/>
    <mergeCell ref="A57:J57"/>
    <mergeCell ref="A58:J58"/>
    <mergeCell ref="A59:J59"/>
    <mergeCell ref="J1:L1"/>
    <mergeCell ref="J2:L2"/>
    <mergeCell ref="J3:L3"/>
    <mergeCell ref="J6:L6"/>
    <mergeCell ref="J7:L7"/>
    <mergeCell ref="J8:L8"/>
    <mergeCell ref="A12:L12"/>
    <mergeCell ref="J13:L13"/>
    <mergeCell ref="A14:I14"/>
    <mergeCell ref="J14:J15"/>
    <mergeCell ref="K14:K15"/>
    <mergeCell ref="L14:L15"/>
  </mergeCells>
  <pageMargins left="0.27559055118110237" right="0.11811023622047245" top="0.55118110236220474" bottom="0.31496062992125984" header="0.27559055118110237" footer="0.23622047244094491"/>
  <pageSetup paperSize="9" scale="70" fitToHeight="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3"/>
  <sheetViews>
    <sheetView view="pageBreakPreview" zoomScaleNormal="100" zoomScaleSheetLayoutView="100" workbookViewId="0">
      <selection activeCell="J14" sqref="J14"/>
    </sheetView>
  </sheetViews>
  <sheetFormatPr defaultRowHeight="12.75" x14ac:dyDescent="0.2"/>
  <cols>
    <col min="1" max="1" width="5.42578125" style="14" customWidth="1"/>
    <col min="2" max="2" width="55.5703125" style="14" customWidth="1"/>
    <col min="3" max="3" width="14.5703125" style="14" customWidth="1"/>
    <col min="4" max="4" width="12.5703125" style="14" customWidth="1"/>
    <col min="5" max="6" width="11.5703125" style="14" customWidth="1"/>
    <col min="7" max="16384" width="9.140625" style="14"/>
  </cols>
  <sheetData>
    <row r="1" spans="1:7" ht="12.75" customHeight="1" x14ac:dyDescent="0.2">
      <c r="C1" s="455" t="s">
        <v>378</v>
      </c>
      <c r="D1" s="455"/>
      <c r="E1" s="455"/>
      <c r="F1" s="455"/>
    </row>
    <row r="2" spans="1:7" ht="12.75" customHeight="1" x14ac:dyDescent="0.2">
      <c r="C2" s="456" t="s">
        <v>192</v>
      </c>
      <c r="D2" s="456"/>
      <c r="E2" s="456"/>
      <c r="F2" s="456"/>
    </row>
    <row r="3" spans="1:7" ht="12.75" customHeight="1" x14ac:dyDescent="0.2">
      <c r="C3" s="456" t="s">
        <v>98</v>
      </c>
      <c r="D3" s="456"/>
      <c r="E3" s="456"/>
      <c r="F3" s="456"/>
    </row>
    <row r="4" spans="1:7" ht="12.75" customHeight="1" x14ac:dyDescent="0.2">
      <c r="C4" s="457" t="s">
        <v>440</v>
      </c>
      <c r="D4" s="457"/>
      <c r="E4" s="457"/>
      <c r="F4" s="457"/>
    </row>
    <row r="5" spans="1:7" x14ac:dyDescent="0.2">
      <c r="C5" s="458"/>
      <c r="D5" s="458"/>
      <c r="E5" s="458"/>
      <c r="F5" s="458"/>
    </row>
    <row r="6" spans="1:7" ht="12.75" customHeight="1" x14ac:dyDescent="0.2">
      <c r="C6" s="455" t="s">
        <v>194</v>
      </c>
      <c r="D6" s="455"/>
      <c r="E6" s="455"/>
      <c r="F6" s="455"/>
    </row>
    <row r="7" spans="1:7" ht="12.75" customHeight="1" x14ac:dyDescent="0.2">
      <c r="C7" s="456" t="s">
        <v>193</v>
      </c>
      <c r="D7" s="456"/>
      <c r="E7" s="456"/>
      <c r="F7" s="456"/>
    </row>
    <row r="8" spans="1:7" ht="13.5" customHeight="1" x14ac:dyDescent="0.2">
      <c r="C8" s="456" t="s">
        <v>98</v>
      </c>
      <c r="D8" s="456"/>
      <c r="E8" s="456"/>
      <c r="F8" s="456"/>
    </row>
    <row r="9" spans="1:7" ht="12.75" customHeight="1" x14ac:dyDescent="0.2">
      <c r="C9" s="457" t="s">
        <v>318</v>
      </c>
      <c r="D9" s="457"/>
      <c r="E9" s="457"/>
      <c r="F9" s="457"/>
    </row>
    <row r="10" spans="1:7" ht="30" customHeight="1" x14ac:dyDescent="0.2"/>
    <row r="11" spans="1:7" ht="82.5" customHeight="1" x14ac:dyDescent="0.3">
      <c r="B11" s="535" t="s">
        <v>322</v>
      </c>
      <c r="C11" s="535"/>
      <c r="D11" s="535"/>
    </row>
    <row r="12" spans="1:7" ht="16.5" thickBot="1" x14ac:dyDescent="0.3">
      <c r="B12" s="536" t="s">
        <v>10</v>
      </c>
      <c r="C12" s="536"/>
      <c r="D12" s="536"/>
      <c r="E12" s="536"/>
      <c r="F12" s="536"/>
    </row>
    <row r="13" spans="1:7" s="59" customFormat="1" ht="21" customHeight="1" x14ac:dyDescent="0.2">
      <c r="A13" s="528" t="s">
        <v>93</v>
      </c>
      <c r="B13" s="530" t="s">
        <v>52</v>
      </c>
      <c r="C13" s="530" t="s">
        <v>53</v>
      </c>
      <c r="D13" s="530" t="s">
        <v>300</v>
      </c>
      <c r="E13" s="530" t="s">
        <v>0</v>
      </c>
      <c r="F13" s="532" t="s">
        <v>54</v>
      </c>
    </row>
    <row r="14" spans="1:7" s="59" customFormat="1" ht="21" customHeight="1" x14ac:dyDescent="0.2">
      <c r="A14" s="529"/>
      <c r="B14" s="531"/>
      <c r="C14" s="531"/>
      <c r="D14" s="531"/>
      <c r="E14" s="531"/>
      <c r="F14" s="533"/>
    </row>
    <row r="15" spans="1:7" s="56" customFormat="1" ht="11.25" x14ac:dyDescent="0.2">
      <c r="A15" s="57"/>
      <c r="B15" s="58">
        <v>1</v>
      </c>
      <c r="C15" s="58">
        <v>2</v>
      </c>
      <c r="D15" s="58">
        <v>3</v>
      </c>
      <c r="E15" s="58">
        <v>3</v>
      </c>
      <c r="F15" s="205">
        <v>3</v>
      </c>
    </row>
    <row r="16" spans="1:7" ht="15.75" x14ac:dyDescent="0.2">
      <c r="A16" s="43">
        <v>1</v>
      </c>
      <c r="B16" s="39" t="s">
        <v>55</v>
      </c>
      <c r="C16" s="40" t="s">
        <v>56</v>
      </c>
      <c r="D16" s="122">
        <f>D17+D18+D19</f>
        <v>3932.7</v>
      </c>
      <c r="E16" s="122">
        <f>E17+E18+E19</f>
        <v>101.19999999999999</v>
      </c>
      <c r="F16" s="263">
        <f>F17+F18+F19</f>
        <v>4033.8999999999996</v>
      </c>
      <c r="G16" s="262"/>
    </row>
    <row r="17" spans="1:6" ht="47.25" x14ac:dyDescent="0.2">
      <c r="A17" s="44">
        <v>2</v>
      </c>
      <c r="B17" s="29" t="s">
        <v>57</v>
      </c>
      <c r="C17" s="30" t="s">
        <v>58</v>
      </c>
      <c r="D17" s="123">
        <f>'прил 9 ВЕДОМ'!G18</f>
        <v>729</v>
      </c>
      <c r="E17" s="123">
        <f>'прил 9 ВЕДОМ'!H18</f>
        <v>0</v>
      </c>
      <c r="F17" s="206">
        <f>'прил 9 ВЕДОМ'!I18</f>
        <v>729</v>
      </c>
    </row>
    <row r="18" spans="1:6" ht="69" customHeight="1" x14ac:dyDescent="0.2">
      <c r="A18" s="43">
        <v>3</v>
      </c>
      <c r="B18" s="29" t="s">
        <v>59</v>
      </c>
      <c r="C18" s="30" t="s">
        <v>60</v>
      </c>
      <c r="D18" s="123">
        <f>'прил 9 ВЕДОМ'!G24</f>
        <v>3198.7</v>
      </c>
      <c r="E18" s="123">
        <f>'прил 9 ВЕДОМ'!H24</f>
        <v>101.19999999999999</v>
      </c>
      <c r="F18" s="206">
        <f>'прил 9 ВЕДОМ'!I24</f>
        <v>3299.8999999999996</v>
      </c>
    </row>
    <row r="19" spans="1:6" ht="15.75" x14ac:dyDescent="0.2">
      <c r="A19" s="44">
        <v>4</v>
      </c>
      <c r="B19" s="31" t="s">
        <v>282</v>
      </c>
      <c r="C19" s="22" t="s">
        <v>84</v>
      </c>
      <c r="D19" s="123">
        <f>'прил 9 ВЕДОМ'!G46</f>
        <v>5</v>
      </c>
      <c r="E19" s="123">
        <f>'прил 9 ВЕДОМ'!H46</f>
        <v>0</v>
      </c>
      <c r="F19" s="206">
        <f>'прил 9 ВЕДОМ'!I46</f>
        <v>5</v>
      </c>
    </row>
    <row r="20" spans="1:6" ht="15.75" x14ac:dyDescent="0.2">
      <c r="A20" s="44">
        <v>6</v>
      </c>
      <c r="B20" s="27" t="s">
        <v>61</v>
      </c>
      <c r="C20" s="28" t="s">
        <v>62</v>
      </c>
      <c r="D20" s="124">
        <f>D21</f>
        <v>67.400000000000006</v>
      </c>
      <c r="E20" s="124">
        <f>E21</f>
        <v>11.399999999999999</v>
      </c>
      <c r="F20" s="207">
        <f>F21</f>
        <v>78.8</v>
      </c>
    </row>
    <row r="21" spans="1:6" ht="15.75" x14ac:dyDescent="0.2">
      <c r="A21" s="43">
        <v>7</v>
      </c>
      <c r="B21" s="29" t="s">
        <v>63</v>
      </c>
      <c r="C21" s="30" t="s">
        <v>64</v>
      </c>
      <c r="D21" s="123">
        <f>'прил 9 ВЕДОМ'!G52</f>
        <v>67.400000000000006</v>
      </c>
      <c r="E21" s="123">
        <f>'прил 9 ВЕДОМ'!H52</f>
        <v>11.399999999999999</v>
      </c>
      <c r="F21" s="206">
        <f>'прил 9 ВЕДОМ'!I52</f>
        <v>78.8</v>
      </c>
    </row>
    <row r="22" spans="1:6" ht="31.5" x14ac:dyDescent="0.2">
      <c r="A22" s="44">
        <v>8</v>
      </c>
      <c r="B22" s="27" t="s">
        <v>65</v>
      </c>
      <c r="C22" s="28" t="s">
        <v>66</v>
      </c>
      <c r="D22" s="124">
        <f>D23+D24</f>
        <v>30.5</v>
      </c>
      <c r="E22" s="124">
        <f t="shared" ref="E22:F22" si="0">E23+E24</f>
        <v>25.1</v>
      </c>
      <c r="F22" s="207">
        <f t="shared" si="0"/>
        <v>55.6</v>
      </c>
    </row>
    <row r="23" spans="1:6" ht="15.75" x14ac:dyDescent="0.2">
      <c r="A23" s="43">
        <v>9</v>
      </c>
      <c r="B23" s="29" t="s">
        <v>85</v>
      </c>
      <c r="C23" s="30" t="s">
        <v>86</v>
      </c>
      <c r="D23" s="123">
        <f>'прил 9 ВЕДОМ'!G62</f>
        <v>30</v>
      </c>
      <c r="E23" s="123">
        <f>'прил 9 ВЕДОМ'!H62</f>
        <v>25.1</v>
      </c>
      <c r="F23" s="206">
        <f>'прил 9 ВЕДОМ'!I62</f>
        <v>55.1</v>
      </c>
    </row>
    <row r="24" spans="1:6" ht="31.5" x14ac:dyDescent="0.2">
      <c r="A24" s="44">
        <v>10</v>
      </c>
      <c r="B24" s="29" t="s">
        <v>284</v>
      </c>
      <c r="C24" s="30" t="s">
        <v>286</v>
      </c>
      <c r="D24" s="123">
        <f>'прил 9 ВЕДОМ'!G74</f>
        <v>0.5</v>
      </c>
      <c r="E24" s="123">
        <f>'прил 9 ВЕДОМ'!H74</f>
        <v>0</v>
      </c>
      <c r="F24" s="206">
        <f>'прил 9 ВЕДОМ'!I74</f>
        <v>0.5</v>
      </c>
    </row>
    <row r="25" spans="1:6" ht="15.75" x14ac:dyDescent="0.2">
      <c r="A25" s="43">
        <v>11</v>
      </c>
      <c r="B25" s="25" t="s">
        <v>87</v>
      </c>
      <c r="C25" s="32" t="s">
        <v>88</v>
      </c>
      <c r="D25" s="124">
        <f>D26</f>
        <v>103</v>
      </c>
      <c r="E25" s="124">
        <f>E26</f>
        <v>179.49999999999997</v>
      </c>
      <c r="F25" s="207">
        <f>F26</f>
        <v>282.5</v>
      </c>
    </row>
    <row r="26" spans="1:6" ht="15.75" x14ac:dyDescent="0.2">
      <c r="A26" s="44">
        <v>12</v>
      </c>
      <c r="B26" s="33" t="s">
        <v>89</v>
      </c>
      <c r="C26" s="34" t="s">
        <v>90</v>
      </c>
      <c r="D26" s="123">
        <f>'прил 9 ВЕДОМ'!G81</f>
        <v>103</v>
      </c>
      <c r="E26" s="123">
        <f>'прил 9 ВЕДОМ'!H81</f>
        <v>179.49999999999997</v>
      </c>
      <c r="F26" s="206">
        <f>'прил 9 ВЕДОМ'!I81</f>
        <v>282.5</v>
      </c>
    </row>
    <row r="27" spans="1:6" ht="15.75" x14ac:dyDescent="0.2">
      <c r="A27" s="43">
        <v>13</v>
      </c>
      <c r="B27" s="27" t="s">
        <v>67</v>
      </c>
      <c r="C27" s="28" t="s">
        <v>68</v>
      </c>
      <c r="D27" s="124">
        <f>D28</f>
        <v>282.3</v>
      </c>
      <c r="E27" s="124">
        <f>E28</f>
        <v>0</v>
      </c>
      <c r="F27" s="207">
        <f>F28</f>
        <v>282.3</v>
      </c>
    </row>
    <row r="28" spans="1:6" ht="15.75" x14ac:dyDescent="0.2">
      <c r="A28" s="44">
        <v>14</v>
      </c>
      <c r="B28" s="29" t="s">
        <v>69</v>
      </c>
      <c r="C28" s="30" t="s">
        <v>70</v>
      </c>
      <c r="D28" s="123">
        <f>'прил 9 ВЕДОМ'!G94</f>
        <v>282.3</v>
      </c>
      <c r="E28" s="123">
        <f>'прил 9 ВЕДОМ'!H94</f>
        <v>0</v>
      </c>
      <c r="F28" s="206">
        <f>'прил 9 ВЕДОМ'!I94</f>
        <v>282.3</v>
      </c>
    </row>
    <row r="29" spans="1:6" ht="15.75" x14ac:dyDescent="0.2">
      <c r="A29" s="43">
        <v>15</v>
      </c>
      <c r="B29" s="27" t="s">
        <v>71</v>
      </c>
      <c r="C29" s="28" t="s">
        <v>72</v>
      </c>
      <c r="D29" s="124">
        <f>D30</f>
        <v>2244.6</v>
      </c>
      <c r="E29" s="124">
        <f>E30</f>
        <v>0</v>
      </c>
      <c r="F29" s="207">
        <f>F30</f>
        <v>2244.6</v>
      </c>
    </row>
    <row r="30" spans="1:6" ht="15.75" x14ac:dyDescent="0.2">
      <c r="A30" s="44">
        <v>16</v>
      </c>
      <c r="B30" s="33" t="s">
        <v>73</v>
      </c>
      <c r="C30" s="30" t="s">
        <v>74</v>
      </c>
      <c r="D30" s="123">
        <f>'прил 9 ВЕДОМ'!G104</f>
        <v>2244.6</v>
      </c>
      <c r="E30" s="123">
        <f>'прил 9 ВЕДОМ'!H104</f>
        <v>0</v>
      </c>
      <c r="F30" s="206">
        <f>'прил 9 ВЕДОМ'!I104</f>
        <v>2244.6</v>
      </c>
    </row>
    <row r="31" spans="1:6" ht="15.75" x14ac:dyDescent="0.2">
      <c r="A31" s="43">
        <v>17</v>
      </c>
      <c r="B31" s="27" t="s">
        <v>75</v>
      </c>
      <c r="C31" s="28" t="s">
        <v>76</v>
      </c>
      <c r="D31" s="124">
        <f>D32</f>
        <v>23</v>
      </c>
      <c r="E31" s="124">
        <f>E32</f>
        <v>0</v>
      </c>
      <c r="F31" s="207">
        <f>F32</f>
        <v>23</v>
      </c>
    </row>
    <row r="32" spans="1:6" ht="18.75" customHeight="1" x14ac:dyDescent="0.2">
      <c r="A32" s="44">
        <v>18</v>
      </c>
      <c r="B32" s="41" t="s">
        <v>77</v>
      </c>
      <c r="C32" s="42" t="s">
        <v>78</v>
      </c>
      <c r="D32" s="125">
        <f>'прил 9 ВЕДОМ'!G111</f>
        <v>23</v>
      </c>
      <c r="E32" s="125">
        <f>'прил 9 ВЕДОМ'!H111</f>
        <v>0</v>
      </c>
      <c r="F32" s="208">
        <f>'прил 9 ВЕДОМ'!I111</f>
        <v>23</v>
      </c>
    </row>
    <row r="33" spans="1:6" ht="16.5" thickBot="1" x14ac:dyDescent="0.25">
      <c r="A33" s="45"/>
      <c r="B33" s="534" t="s">
        <v>79</v>
      </c>
      <c r="C33" s="534"/>
      <c r="D33" s="126">
        <f>D16+D20+D22+D25+D27+D29+D31</f>
        <v>6683.5</v>
      </c>
      <c r="E33" s="126">
        <f>E16+E20+E22+E25+E27+E29+E31</f>
        <v>317.19999999999993</v>
      </c>
      <c r="F33" s="209">
        <f>F16+F20+F22+F25+F27+F29+F31</f>
        <v>7000.7000000000007</v>
      </c>
    </row>
  </sheetData>
  <mergeCells count="18">
    <mergeCell ref="F13:F14"/>
    <mergeCell ref="B33:C33"/>
    <mergeCell ref="C7:F7"/>
    <mergeCell ref="C8:F8"/>
    <mergeCell ref="C9:F9"/>
    <mergeCell ref="B11:D11"/>
    <mergeCell ref="B12:F12"/>
    <mergeCell ref="A13:A14"/>
    <mergeCell ref="B13:B14"/>
    <mergeCell ref="C13:C14"/>
    <mergeCell ref="D13:D14"/>
    <mergeCell ref="E13:E14"/>
    <mergeCell ref="C6:F6"/>
    <mergeCell ref="C1:F1"/>
    <mergeCell ref="C2:F2"/>
    <mergeCell ref="C3:F3"/>
    <mergeCell ref="C4:F4"/>
    <mergeCell ref="C5:F5"/>
  </mergeCells>
  <pageMargins left="0.75" right="0.19" top="0.32" bottom="0.24" header="0.18" footer="0.15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8"/>
  <sheetViews>
    <sheetView view="pageBreakPreview" zoomScaleNormal="100" zoomScaleSheetLayoutView="100" workbookViewId="0">
      <selection activeCell="B6" sqref="B6:E6"/>
    </sheetView>
  </sheetViews>
  <sheetFormatPr defaultRowHeight="12.75" x14ac:dyDescent="0.2"/>
  <cols>
    <col min="1" max="1" width="5.42578125" style="14" customWidth="1"/>
    <col min="2" max="2" width="55.5703125" style="14" customWidth="1"/>
    <col min="3" max="3" width="14.5703125" style="14" customWidth="1"/>
    <col min="4" max="4" width="11.5703125" style="14" customWidth="1"/>
    <col min="5" max="256" width="9.140625" style="14"/>
    <col min="257" max="257" width="5.42578125" style="14" customWidth="1"/>
    <col min="258" max="258" width="55.5703125" style="14" customWidth="1"/>
    <col min="259" max="259" width="14.5703125" style="14" customWidth="1"/>
    <col min="260" max="260" width="11.5703125" style="14" customWidth="1"/>
    <col min="261" max="512" width="9.140625" style="14"/>
    <col min="513" max="513" width="5.42578125" style="14" customWidth="1"/>
    <col min="514" max="514" width="55.5703125" style="14" customWidth="1"/>
    <col min="515" max="515" width="14.5703125" style="14" customWidth="1"/>
    <col min="516" max="516" width="11.5703125" style="14" customWidth="1"/>
    <col min="517" max="768" width="9.140625" style="14"/>
    <col min="769" max="769" width="5.42578125" style="14" customWidth="1"/>
    <col min="770" max="770" width="55.5703125" style="14" customWidth="1"/>
    <col min="771" max="771" width="14.5703125" style="14" customWidth="1"/>
    <col min="772" max="772" width="11.5703125" style="14" customWidth="1"/>
    <col min="773" max="1024" width="9.140625" style="14"/>
    <col min="1025" max="1025" width="5.42578125" style="14" customWidth="1"/>
    <col min="1026" max="1026" width="55.5703125" style="14" customWidth="1"/>
    <col min="1027" max="1027" width="14.5703125" style="14" customWidth="1"/>
    <col min="1028" max="1028" width="11.5703125" style="14" customWidth="1"/>
    <col min="1029" max="1280" width="9.140625" style="14"/>
    <col min="1281" max="1281" width="5.42578125" style="14" customWidth="1"/>
    <col min="1282" max="1282" width="55.5703125" style="14" customWidth="1"/>
    <col min="1283" max="1283" width="14.5703125" style="14" customWidth="1"/>
    <col min="1284" max="1284" width="11.5703125" style="14" customWidth="1"/>
    <col min="1285" max="1536" width="9.140625" style="14"/>
    <col min="1537" max="1537" width="5.42578125" style="14" customWidth="1"/>
    <col min="1538" max="1538" width="55.5703125" style="14" customWidth="1"/>
    <col min="1539" max="1539" width="14.5703125" style="14" customWidth="1"/>
    <col min="1540" max="1540" width="11.5703125" style="14" customWidth="1"/>
    <col min="1541" max="1792" width="9.140625" style="14"/>
    <col min="1793" max="1793" width="5.42578125" style="14" customWidth="1"/>
    <col min="1794" max="1794" width="55.5703125" style="14" customWidth="1"/>
    <col min="1795" max="1795" width="14.5703125" style="14" customWidth="1"/>
    <col min="1796" max="1796" width="11.5703125" style="14" customWidth="1"/>
    <col min="1797" max="2048" width="9.140625" style="14"/>
    <col min="2049" max="2049" width="5.42578125" style="14" customWidth="1"/>
    <col min="2050" max="2050" width="55.5703125" style="14" customWidth="1"/>
    <col min="2051" max="2051" width="14.5703125" style="14" customWidth="1"/>
    <col min="2052" max="2052" width="11.5703125" style="14" customWidth="1"/>
    <col min="2053" max="2304" width="9.140625" style="14"/>
    <col min="2305" max="2305" width="5.42578125" style="14" customWidth="1"/>
    <col min="2306" max="2306" width="55.5703125" style="14" customWidth="1"/>
    <col min="2307" max="2307" width="14.5703125" style="14" customWidth="1"/>
    <col min="2308" max="2308" width="11.5703125" style="14" customWidth="1"/>
    <col min="2309" max="2560" width="9.140625" style="14"/>
    <col min="2561" max="2561" width="5.42578125" style="14" customWidth="1"/>
    <col min="2562" max="2562" width="55.5703125" style="14" customWidth="1"/>
    <col min="2563" max="2563" width="14.5703125" style="14" customWidth="1"/>
    <col min="2564" max="2564" width="11.5703125" style="14" customWidth="1"/>
    <col min="2565" max="2816" width="9.140625" style="14"/>
    <col min="2817" max="2817" width="5.42578125" style="14" customWidth="1"/>
    <col min="2818" max="2818" width="55.5703125" style="14" customWidth="1"/>
    <col min="2819" max="2819" width="14.5703125" style="14" customWidth="1"/>
    <col min="2820" max="2820" width="11.5703125" style="14" customWidth="1"/>
    <col min="2821" max="3072" width="9.140625" style="14"/>
    <col min="3073" max="3073" width="5.42578125" style="14" customWidth="1"/>
    <col min="3074" max="3074" width="55.5703125" style="14" customWidth="1"/>
    <col min="3075" max="3075" width="14.5703125" style="14" customWidth="1"/>
    <col min="3076" max="3076" width="11.5703125" style="14" customWidth="1"/>
    <col min="3077" max="3328" width="9.140625" style="14"/>
    <col min="3329" max="3329" width="5.42578125" style="14" customWidth="1"/>
    <col min="3330" max="3330" width="55.5703125" style="14" customWidth="1"/>
    <col min="3331" max="3331" width="14.5703125" style="14" customWidth="1"/>
    <col min="3332" max="3332" width="11.5703125" style="14" customWidth="1"/>
    <col min="3333" max="3584" width="9.140625" style="14"/>
    <col min="3585" max="3585" width="5.42578125" style="14" customWidth="1"/>
    <col min="3586" max="3586" width="55.5703125" style="14" customWidth="1"/>
    <col min="3587" max="3587" width="14.5703125" style="14" customWidth="1"/>
    <col min="3588" max="3588" width="11.5703125" style="14" customWidth="1"/>
    <col min="3589" max="3840" width="9.140625" style="14"/>
    <col min="3841" max="3841" width="5.42578125" style="14" customWidth="1"/>
    <col min="3842" max="3842" width="55.5703125" style="14" customWidth="1"/>
    <col min="3843" max="3843" width="14.5703125" style="14" customWidth="1"/>
    <col min="3844" max="3844" width="11.5703125" style="14" customWidth="1"/>
    <col min="3845" max="4096" width="9.140625" style="14"/>
    <col min="4097" max="4097" width="5.42578125" style="14" customWidth="1"/>
    <col min="4098" max="4098" width="55.5703125" style="14" customWidth="1"/>
    <col min="4099" max="4099" width="14.5703125" style="14" customWidth="1"/>
    <col min="4100" max="4100" width="11.5703125" style="14" customWidth="1"/>
    <col min="4101" max="4352" width="9.140625" style="14"/>
    <col min="4353" max="4353" width="5.42578125" style="14" customWidth="1"/>
    <col min="4354" max="4354" width="55.5703125" style="14" customWidth="1"/>
    <col min="4355" max="4355" width="14.5703125" style="14" customWidth="1"/>
    <col min="4356" max="4356" width="11.5703125" style="14" customWidth="1"/>
    <col min="4357" max="4608" width="9.140625" style="14"/>
    <col min="4609" max="4609" width="5.42578125" style="14" customWidth="1"/>
    <col min="4610" max="4610" width="55.5703125" style="14" customWidth="1"/>
    <col min="4611" max="4611" width="14.5703125" style="14" customWidth="1"/>
    <col min="4612" max="4612" width="11.5703125" style="14" customWidth="1"/>
    <col min="4613" max="4864" width="9.140625" style="14"/>
    <col min="4865" max="4865" width="5.42578125" style="14" customWidth="1"/>
    <col min="4866" max="4866" width="55.5703125" style="14" customWidth="1"/>
    <col min="4867" max="4867" width="14.5703125" style="14" customWidth="1"/>
    <col min="4868" max="4868" width="11.5703125" style="14" customWidth="1"/>
    <col min="4869" max="5120" width="9.140625" style="14"/>
    <col min="5121" max="5121" width="5.42578125" style="14" customWidth="1"/>
    <col min="5122" max="5122" width="55.5703125" style="14" customWidth="1"/>
    <col min="5123" max="5123" width="14.5703125" style="14" customWidth="1"/>
    <col min="5124" max="5124" width="11.5703125" style="14" customWidth="1"/>
    <col min="5125" max="5376" width="9.140625" style="14"/>
    <col min="5377" max="5377" width="5.42578125" style="14" customWidth="1"/>
    <col min="5378" max="5378" width="55.5703125" style="14" customWidth="1"/>
    <col min="5379" max="5379" width="14.5703125" style="14" customWidth="1"/>
    <col min="5380" max="5380" width="11.5703125" style="14" customWidth="1"/>
    <col min="5381" max="5632" width="9.140625" style="14"/>
    <col min="5633" max="5633" width="5.42578125" style="14" customWidth="1"/>
    <col min="5634" max="5634" width="55.5703125" style="14" customWidth="1"/>
    <col min="5635" max="5635" width="14.5703125" style="14" customWidth="1"/>
    <col min="5636" max="5636" width="11.5703125" style="14" customWidth="1"/>
    <col min="5637" max="5888" width="9.140625" style="14"/>
    <col min="5889" max="5889" width="5.42578125" style="14" customWidth="1"/>
    <col min="5890" max="5890" width="55.5703125" style="14" customWidth="1"/>
    <col min="5891" max="5891" width="14.5703125" style="14" customWidth="1"/>
    <col min="5892" max="5892" width="11.5703125" style="14" customWidth="1"/>
    <col min="5893" max="6144" width="9.140625" style="14"/>
    <col min="6145" max="6145" width="5.42578125" style="14" customWidth="1"/>
    <col min="6146" max="6146" width="55.5703125" style="14" customWidth="1"/>
    <col min="6147" max="6147" width="14.5703125" style="14" customWidth="1"/>
    <col min="6148" max="6148" width="11.5703125" style="14" customWidth="1"/>
    <col min="6149" max="6400" width="9.140625" style="14"/>
    <col min="6401" max="6401" width="5.42578125" style="14" customWidth="1"/>
    <col min="6402" max="6402" width="55.5703125" style="14" customWidth="1"/>
    <col min="6403" max="6403" width="14.5703125" style="14" customWidth="1"/>
    <col min="6404" max="6404" width="11.5703125" style="14" customWidth="1"/>
    <col min="6405" max="6656" width="9.140625" style="14"/>
    <col min="6657" max="6657" width="5.42578125" style="14" customWidth="1"/>
    <col min="6658" max="6658" width="55.5703125" style="14" customWidth="1"/>
    <col min="6659" max="6659" width="14.5703125" style="14" customWidth="1"/>
    <col min="6660" max="6660" width="11.5703125" style="14" customWidth="1"/>
    <col min="6661" max="6912" width="9.140625" style="14"/>
    <col min="6913" max="6913" width="5.42578125" style="14" customWidth="1"/>
    <col min="6914" max="6914" width="55.5703125" style="14" customWidth="1"/>
    <col min="6915" max="6915" width="14.5703125" style="14" customWidth="1"/>
    <col min="6916" max="6916" width="11.5703125" style="14" customWidth="1"/>
    <col min="6917" max="7168" width="9.140625" style="14"/>
    <col min="7169" max="7169" width="5.42578125" style="14" customWidth="1"/>
    <col min="7170" max="7170" width="55.5703125" style="14" customWidth="1"/>
    <col min="7171" max="7171" width="14.5703125" style="14" customWidth="1"/>
    <col min="7172" max="7172" width="11.5703125" style="14" customWidth="1"/>
    <col min="7173" max="7424" width="9.140625" style="14"/>
    <col min="7425" max="7425" width="5.42578125" style="14" customWidth="1"/>
    <col min="7426" max="7426" width="55.5703125" style="14" customWidth="1"/>
    <col min="7427" max="7427" width="14.5703125" style="14" customWidth="1"/>
    <col min="7428" max="7428" width="11.5703125" style="14" customWidth="1"/>
    <col min="7429" max="7680" width="9.140625" style="14"/>
    <col min="7681" max="7681" width="5.42578125" style="14" customWidth="1"/>
    <col min="7682" max="7682" width="55.5703125" style="14" customWidth="1"/>
    <col min="7683" max="7683" width="14.5703125" style="14" customWidth="1"/>
    <col min="7684" max="7684" width="11.5703125" style="14" customWidth="1"/>
    <col min="7685" max="7936" width="9.140625" style="14"/>
    <col min="7937" max="7937" width="5.42578125" style="14" customWidth="1"/>
    <col min="7938" max="7938" width="55.5703125" style="14" customWidth="1"/>
    <col min="7939" max="7939" width="14.5703125" style="14" customWidth="1"/>
    <col min="7940" max="7940" width="11.5703125" style="14" customWidth="1"/>
    <col min="7941" max="8192" width="9.140625" style="14"/>
    <col min="8193" max="8193" width="5.42578125" style="14" customWidth="1"/>
    <col min="8194" max="8194" width="55.5703125" style="14" customWidth="1"/>
    <col min="8195" max="8195" width="14.5703125" style="14" customWidth="1"/>
    <col min="8196" max="8196" width="11.5703125" style="14" customWidth="1"/>
    <col min="8197" max="8448" width="9.140625" style="14"/>
    <col min="8449" max="8449" width="5.42578125" style="14" customWidth="1"/>
    <col min="8450" max="8450" width="55.5703125" style="14" customWidth="1"/>
    <col min="8451" max="8451" width="14.5703125" style="14" customWidth="1"/>
    <col min="8452" max="8452" width="11.5703125" style="14" customWidth="1"/>
    <col min="8453" max="8704" width="9.140625" style="14"/>
    <col min="8705" max="8705" width="5.42578125" style="14" customWidth="1"/>
    <col min="8706" max="8706" width="55.5703125" style="14" customWidth="1"/>
    <col min="8707" max="8707" width="14.5703125" style="14" customWidth="1"/>
    <col min="8708" max="8708" width="11.5703125" style="14" customWidth="1"/>
    <col min="8709" max="8960" width="9.140625" style="14"/>
    <col min="8961" max="8961" width="5.42578125" style="14" customWidth="1"/>
    <col min="8962" max="8962" width="55.5703125" style="14" customWidth="1"/>
    <col min="8963" max="8963" width="14.5703125" style="14" customWidth="1"/>
    <col min="8964" max="8964" width="11.5703125" style="14" customWidth="1"/>
    <col min="8965" max="9216" width="9.140625" style="14"/>
    <col min="9217" max="9217" width="5.42578125" style="14" customWidth="1"/>
    <col min="9218" max="9218" width="55.5703125" style="14" customWidth="1"/>
    <col min="9219" max="9219" width="14.5703125" style="14" customWidth="1"/>
    <col min="9220" max="9220" width="11.5703125" style="14" customWidth="1"/>
    <col min="9221" max="9472" width="9.140625" style="14"/>
    <col min="9473" max="9473" width="5.42578125" style="14" customWidth="1"/>
    <col min="9474" max="9474" width="55.5703125" style="14" customWidth="1"/>
    <col min="9475" max="9475" width="14.5703125" style="14" customWidth="1"/>
    <col min="9476" max="9476" width="11.5703125" style="14" customWidth="1"/>
    <col min="9477" max="9728" width="9.140625" style="14"/>
    <col min="9729" max="9729" width="5.42578125" style="14" customWidth="1"/>
    <col min="9730" max="9730" width="55.5703125" style="14" customWidth="1"/>
    <col min="9731" max="9731" width="14.5703125" style="14" customWidth="1"/>
    <col min="9732" max="9732" width="11.5703125" style="14" customWidth="1"/>
    <col min="9733" max="9984" width="9.140625" style="14"/>
    <col min="9985" max="9985" width="5.42578125" style="14" customWidth="1"/>
    <col min="9986" max="9986" width="55.5703125" style="14" customWidth="1"/>
    <col min="9987" max="9987" width="14.5703125" style="14" customWidth="1"/>
    <col min="9988" max="9988" width="11.5703125" style="14" customWidth="1"/>
    <col min="9989" max="10240" width="9.140625" style="14"/>
    <col min="10241" max="10241" width="5.42578125" style="14" customWidth="1"/>
    <col min="10242" max="10242" width="55.5703125" style="14" customWidth="1"/>
    <col min="10243" max="10243" width="14.5703125" style="14" customWidth="1"/>
    <col min="10244" max="10244" width="11.5703125" style="14" customWidth="1"/>
    <col min="10245" max="10496" width="9.140625" style="14"/>
    <col min="10497" max="10497" width="5.42578125" style="14" customWidth="1"/>
    <col min="10498" max="10498" width="55.5703125" style="14" customWidth="1"/>
    <col min="10499" max="10499" width="14.5703125" style="14" customWidth="1"/>
    <col min="10500" max="10500" width="11.5703125" style="14" customWidth="1"/>
    <col min="10501" max="10752" width="9.140625" style="14"/>
    <col min="10753" max="10753" width="5.42578125" style="14" customWidth="1"/>
    <col min="10754" max="10754" width="55.5703125" style="14" customWidth="1"/>
    <col min="10755" max="10755" width="14.5703125" style="14" customWidth="1"/>
    <col min="10756" max="10756" width="11.5703125" style="14" customWidth="1"/>
    <col min="10757" max="11008" width="9.140625" style="14"/>
    <col min="11009" max="11009" width="5.42578125" style="14" customWidth="1"/>
    <col min="11010" max="11010" width="55.5703125" style="14" customWidth="1"/>
    <col min="11011" max="11011" width="14.5703125" style="14" customWidth="1"/>
    <col min="11012" max="11012" width="11.5703125" style="14" customWidth="1"/>
    <col min="11013" max="11264" width="9.140625" style="14"/>
    <col min="11265" max="11265" width="5.42578125" style="14" customWidth="1"/>
    <col min="11266" max="11266" width="55.5703125" style="14" customWidth="1"/>
    <col min="11267" max="11267" width="14.5703125" style="14" customWidth="1"/>
    <col min="11268" max="11268" width="11.5703125" style="14" customWidth="1"/>
    <col min="11269" max="11520" width="9.140625" style="14"/>
    <col min="11521" max="11521" width="5.42578125" style="14" customWidth="1"/>
    <col min="11522" max="11522" width="55.5703125" style="14" customWidth="1"/>
    <col min="11523" max="11523" width="14.5703125" style="14" customWidth="1"/>
    <col min="11524" max="11524" width="11.5703125" style="14" customWidth="1"/>
    <col min="11525" max="11776" width="9.140625" style="14"/>
    <col min="11777" max="11777" width="5.42578125" style="14" customWidth="1"/>
    <col min="11778" max="11778" width="55.5703125" style="14" customWidth="1"/>
    <col min="11779" max="11779" width="14.5703125" style="14" customWidth="1"/>
    <col min="11780" max="11780" width="11.5703125" style="14" customWidth="1"/>
    <col min="11781" max="12032" width="9.140625" style="14"/>
    <col min="12033" max="12033" width="5.42578125" style="14" customWidth="1"/>
    <col min="12034" max="12034" width="55.5703125" style="14" customWidth="1"/>
    <col min="12035" max="12035" width="14.5703125" style="14" customWidth="1"/>
    <col min="12036" max="12036" width="11.5703125" style="14" customWidth="1"/>
    <col min="12037" max="12288" width="9.140625" style="14"/>
    <col min="12289" max="12289" width="5.42578125" style="14" customWidth="1"/>
    <col min="12290" max="12290" width="55.5703125" style="14" customWidth="1"/>
    <col min="12291" max="12291" width="14.5703125" style="14" customWidth="1"/>
    <col min="12292" max="12292" width="11.5703125" style="14" customWidth="1"/>
    <col min="12293" max="12544" width="9.140625" style="14"/>
    <col min="12545" max="12545" width="5.42578125" style="14" customWidth="1"/>
    <col min="12546" max="12546" width="55.5703125" style="14" customWidth="1"/>
    <col min="12547" max="12547" width="14.5703125" style="14" customWidth="1"/>
    <col min="12548" max="12548" width="11.5703125" style="14" customWidth="1"/>
    <col min="12549" max="12800" width="9.140625" style="14"/>
    <col min="12801" max="12801" width="5.42578125" style="14" customWidth="1"/>
    <col min="12802" max="12802" width="55.5703125" style="14" customWidth="1"/>
    <col min="12803" max="12803" width="14.5703125" style="14" customWidth="1"/>
    <col min="12804" max="12804" width="11.5703125" style="14" customWidth="1"/>
    <col min="12805" max="13056" width="9.140625" style="14"/>
    <col min="13057" max="13057" width="5.42578125" style="14" customWidth="1"/>
    <col min="13058" max="13058" width="55.5703125" style="14" customWidth="1"/>
    <col min="13059" max="13059" width="14.5703125" style="14" customWidth="1"/>
    <col min="13060" max="13060" width="11.5703125" style="14" customWidth="1"/>
    <col min="13061" max="13312" width="9.140625" style="14"/>
    <col min="13313" max="13313" width="5.42578125" style="14" customWidth="1"/>
    <col min="13314" max="13314" width="55.5703125" style="14" customWidth="1"/>
    <col min="13315" max="13315" width="14.5703125" style="14" customWidth="1"/>
    <col min="13316" max="13316" width="11.5703125" style="14" customWidth="1"/>
    <col min="13317" max="13568" width="9.140625" style="14"/>
    <col min="13569" max="13569" width="5.42578125" style="14" customWidth="1"/>
    <col min="13570" max="13570" width="55.5703125" style="14" customWidth="1"/>
    <col min="13571" max="13571" width="14.5703125" style="14" customWidth="1"/>
    <col min="13572" max="13572" width="11.5703125" style="14" customWidth="1"/>
    <col min="13573" max="13824" width="9.140625" style="14"/>
    <col min="13825" max="13825" width="5.42578125" style="14" customWidth="1"/>
    <col min="13826" max="13826" width="55.5703125" style="14" customWidth="1"/>
    <col min="13827" max="13827" width="14.5703125" style="14" customWidth="1"/>
    <col min="13828" max="13828" width="11.5703125" style="14" customWidth="1"/>
    <col min="13829" max="14080" width="9.140625" style="14"/>
    <col min="14081" max="14081" width="5.42578125" style="14" customWidth="1"/>
    <col min="14082" max="14082" width="55.5703125" style="14" customWidth="1"/>
    <col min="14083" max="14083" width="14.5703125" style="14" customWidth="1"/>
    <col min="14084" max="14084" width="11.5703125" style="14" customWidth="1"/>
    <col min="14085" max="14336" width="9.140625" style="14"/>
    <col min="14337" max="14337" width="5.42578125" style="14" customWidth="1"/>
    <col min="14338" max="14338" width="55.5703125" style="14" customWidth="1"/>
    <col min="14339" max="14339" width="14.5703125" style="14" customWidth="1"/>
    <col min="14340" max="14340" width="11.5703125" style="14" customWidth="1"/>
    <col min="14341" max="14592" width="9.140625" style="14"/>
    <col min="14593" max="14593" width="5.42578125" style="14" customWidth="1"/>
    <col min="14594" max="14594" width="55.5703125" style="14" customWidth="1"/>
    <col min="14595" max="14595" width="14.5703125" style="14" customWidth="1"/>
    <col min="14596" max="14596" width="11.5703125" style="14" customWidth="1"/>
    <col min="14597" max="14848" width="9.140625" style="14"/>
    <col min="14849" max="14849" width="5.42578125" style="14" customWidth="1"/>
    <col min="14850" max="14850" width="55.5703125" style="14" customWidth="1"/>
    <col min="14851" max="14851" width="14.5703125" style="14" customWidth="1"/>
    <col min="14852" max="14852" width="11.5703125" style="14" customWidth="1"/>
    <col min="14853" max="15104" width="9.140625" style="14"/>
    <col min="15105" max="15105" width="5.42578125" style="14" customWidth="1"/>
    <col min="15106" max="15106" width="55.5703125" style="14" customWidth="1"/>
    <col min="15107" max="15107" width="14.5703125" style="14" customWidth="1"/>
    <col min="15108" max="15108" width="11.5703125" style="14" customWidth="1"/>
    <col min="15109" max="15360" width="9.140625" style="14"/>
    <col min="15361" max="15361" width="5.42578125" style="14" customWidth="1"/>
    <col min="15362" max="15362" width="55.5703125" style="14" customWidth="1"/>
    <col min="15363" max="15363" width="14.5703125" style="14" customWidth="1"/>
    <col min="15364" max="15364" width="11.5703125" style="14" customWidth="1"/>
    <col min="15365" max="15616" width="9.140625" style="14"/>
    <col min="15617" max="15617" width="5.42578125" style="14" customWidth="1"/>
    <col min="15618" max="15618" width="55.5703125" style="14" customWidth="1"/>
    <col min="15619" max="15619" width="14.5703125" style="14" customWidth="1"/>
    <col min="15620" max="15620" width="11.5703125" style="14" customWidth="1"/>
    <col min="15621" max="15872" width="9.140625" style="14"/>
    <col min="15873" max="15873" width="5.42578125" style="14" customWidth="1"/>
    <col min="15874" max="15874" width="55.5703125" style="14" customWidth="1"/>
    <col min="15875" max="15875" width="14.5703125" style="14" customWidth="1"/>
    <col min="15876" max="15876" width="11.5703125" style="14" customWidth="1"/>
    <col min="15877" max="16128" width="9.140625" style="14"/>
    <col min="16129" max="16129" width="5.42578125" style="14" customWidth="1"/>
    <col min="16130" max="16130" width="55.5703125" style="14" customWidth="1"/>
    <col min="16131" max="16131" width="14.5703125" style="14" customWidth="1"/>
    <col min="16132" max="16132" width="11.5703125" style="14" customWidth="1"/>
    <col min="16133" max="16384" width="9.140625" style="14"/>
  </cols>
  <sheetData>
    <row r="1" spans="1:6" ht="12.75" customHeight="1" x14ac:dyDescent="0.2">
      <c r="C1" s="455" t="s">
        <v>194</v>
      </c>
      <c r="D1" s="455"/>
      <c r="E1" s="455"/>
      <c r="F1" s="407"/>
    </row>
    <row r="2" spans="1:6" ht="12.75" customHeight="1" x14ac:dyDescent="0.2">
      <c r="C2" s="456" t="s">
        <v>192</v>
      </c>
      <c r="D2" s="456"/>
      <c r="E2" s="456"/>
      <c r="F2" s="408"/>
    </row>
    <row r="3" spans="1:6" ht="12.75" customHeight="1" x14ac:dyDescent="0.2">
      <c r="C3" s="456" t="s">
        <v>98</v>
      </c>
      <c r="D3" s="456"/>
      <c r="E3" s="456"/>
      <c r="F3" s="408"/>
    </row>
    <row r="4" spans="1:6" ht="12.75" customHeight="1" x14ac:dyDescent="0.2">
      <c r="C4" s="457" t="s">
        <v>440</v>
      </c>
      <c r="D4" s="457"/>
      <c r="E4" s="457"/>
      <c r="F4" s="409"/>
    </row>
    <row r="5" spans="1:6" x14ac:dyDescent="0.2">
      <c r="C5" s="458"/>
      <c r="D5" s="458"/>
      <c r="E5" s="458"/>
      <c r="F5" s="458"/>
    </row>
    <row r="6" spans="1:6" ht="12.75" customHeight="1" x14ac:dyDescent="0.2">
      <c r="B6" s="537" t="s">
        <v>401</v>
      </c>
      <c r="C6" s="537"/>
      <c r="D6" s="537"/>
      <c r="E6" s="537"/>
    </row>
    <row r="7" spans="1:6" ht="12.75" customHeight="1" x14ac:dyDescent="0.2">
      <c r="B7" s="456" t="s">
        <v>196</v>
      </c>
      <c r="C7" s="456"/>
      <c r="D7" s="456"/>
      <c r="E7" s="456"/>
    </row>
    <row r="8" spans="1:6" x14ac:dyDescent="0.2">
      <c r="B8" s="456" t="s">
        <v>98</v>
      </c>
      <c r="C8" s="456"/>
      <c r="D8" s="456"/>
      <c r="E8" s="456"/>
    </row>
    <row r="9" spans="1:6" ht="12.75" customHeight="1" x14ac:dyDescent="0.2">
      <c r="B9" s="516" t="s">
        <v>327</v>
      </c>
      <c r="C9" s="516"/>
      <c r="D9" s="516"/>
      <c r="E9" s="516"/>
    </row>
    <row r="11" spans="1:6" ht="82.5" customHeight="1" x14ac:dyDescent="0.3">
      <c r="B11" s="535" t="s">
        <v>402</v>
      </c>
      <c r="C11" s="535"/>
      <c r="D11" s="535"/>
    </row>
    <row r="12" spans="1:6" ht="16.5" thickBot="1" x14ac:dyDescent="0.3">
      <c r="B12" s="538"/>
      <c r="C12" s="539"/>
      <c r="D12" s="539"/>
    </row>
    <row r="13" spans="1:6" s="59" customFormat="1" ht="12.75" customHeight="1" x14ac:dyDescent="0.2">
      <c r="A13" s="540" t="s">
        <v>93</v>
      </c>
      <c r="B13" s="524" t="s">
        <v>52</v>
      </c>
      <c r="C13" s="524" t="s">
        <v>53</v>
      </c>
      <c r="D13" s="524" t="s">
        <v>403</v>
      </c>
      <c r="E13" s="526" t="s">
        <v>404</v>
      </c>
    </row>
    <row r="14" spans="1:6" s="59" customFormat="1" x14ac:dyDescent="0.2">
      <c r="A14" s="541"/>
      <c r="B14" s="525"/>
      <c r="C14" s="525"/>
      <c r="D14" s="525"/>
      <c r="E14" s="527"/>
    </row>
    <row r="15" spans="1:6" s="351" customFormat="1" x14ac:dyDescent="0.2">
      <c r="A15" s="348"/>
      <c r="B15" s="349">
        <v>1</v>
      </c>
      <c r="C15" s="349">
        <v>2</v>
      </c>
      <c r="D15" s="349">
        <v>3</v>
      </c>
      <c r="E15" s="350">
        <v>4</v>
      </c>
    </row>
    <row r="16" spans="1:6" ht="15.75" x14ac:dyDescent="0.25">
      <c r="A16" s="352">
        <v>1</v>
      </c>
      <c r="B16" s="39" t="s">
        <v>55</v>
      </c>
      <c r="C16" s="40" t="s">
        <v>56</v>
      </c>
      <c r="D16" s="353">
        <f>D17+D18+D19</f>
        <v>3348.6000000000004</v>
      </c>
      <c r="E16" s="354">
        <f>E17+E18+E19</f>
        <v>3197.9</v>
      </c>
    </row>
    <row r="17" spans="1:6" ht="47.25" x14ac:dyDescent="0.25">
      <c r="A17" s="355">
        <v>2</v>
      </c>
      <c r="B17" s="29" t="s">
        <v>57</v>
      </c>
      <c r="C17" s="30" t="s">
        <v>58</v>
      </c>
      <c r="D17" s="356">
        <f>'прил 10 ВЕДОМ 2020-21'!G18</f>
        <v>729</v>
      </c>
      <c r="E17" s="357">
        <f>'прил 10 ВЕДОМ 2020-21'!H18</f>
        <v>729</v>
      </c>
    </row>
    <row r="18" spans="1:6" ht="69" customHeight="1" x14ac:dyDescent="0.25">
      <c r="A18" s="352">
        <v>3</v>
      </c>
      <c r="B18" s="29" t="s">
        <v>59</v>
      </c>
      <c r="C18" s="30" t="s">
        <v>60</v>
      </c>
      <c r="D18" s="356">
        <f>'прил 10 ВЕДОМ 2020-21'!G24</f>
        <v>2614.6000000000004</v>
      </c>
      <c r="E18" s="357">
        <f>'прил 10 ВЕДОМ 2020-21'!H24</f>
        <v>2463.9</v>
      </c>
    </row>
    <row r="19" spans="1:6" ht="15.75" x14ac:dyDescent="0.25">
      <c r="A19" s="355">
        <v>4</v>
      </c>
      <c r="B19" s="31" t="s">
        <v>405</v>
      </c>
      <c r="C19" s="22" t="s">
        <v>84</v>
      </c>
      <c r="D19" s="356">
        <f>'прил 10 ВЕДОМ 2020-21'!G38</f>
        <v>5</v>
      </c>
      <c r="E19" s="357">
        <f>'прил 10 ВЕДОМ 2020-21'!H38</f>
        <v>5</v>
      </c>
    </row>
    <row r="20" spans="1:6" ht="15.75" x14ac:dyDescent="0.25">
      <c r="A20" s="352">
        <v>5</v>
      </c>
      <c r="B20" s="27" t="s">
        <v>61</v>
      </c>
      <c r="C20" s="28" t="s">
        <v>62</v>
      </c>
      <c r="D20" s="358">
        <f>D21</f>
        <v>78.8</v>
      </c>
      <c r="E20" s="359">
        <f>E21</f>
        <v>79.7</v>
      </c>
    </row>
    <row r="21" spans="1:6" ht="15.75" x14ac:dyDescent="0.25">
      <c r="A21" s="355">
        <v>6</v>
      </c>
      <c r="B21" s="29" t="s">
        <v>63</v>
      </c>
      <c r="C21" s="30" t="s">
        <v>64</v>
      </c>
      <c r="D21" s="360">
        <f>'прил 10 ВЕДОМ 2020-21'!G45</f>
        <v>78.8</v>
      </c>
      <c r="E21" s="361">
        <f>'прил 10 ВЕДОМ 2020-21'!H45</f>
        <v>79.7</v>
      </c>
    </row>
    <row r="22" spans="1:6" ht="31.5" x14ac:dyDescent="0.25">
      <c r="A22" s="352">
        <v>7</v>
      </c>
      <c r="B22" s="27" t="s">
        <v>65</v>
      </c>
      <c r="C22" s="28" t="s">
        <v>66</v>
      </c>
      <c r="D22" s="362">
        <f>D23+D24</f>
        <v>30.5</v>
      </c>
      <c r="E22" s="363">
        <f>E23+E24</f>
        <v>30.5</v>
      </c>
    </row>
    <row r="23" spans="1:6" ht="15.75" x14ac:dyDescent="0.25">
      <c r="A23" s="355">
        <v>8</v>
      </c>
      <c r="B23" s="29" t="s">
        <v>85</v>
      </c>
      <c r="C23" s="30" t="s">
        <v>86</v>
      </c>
      <c r="D23" s="356">
        <f>'прил 10 ВЕДОМ 2020-21'!G54</f>
        <v>30</v>
      </c>
      <c r="E23" s="357">
        <f>'прил 10 ВЕДОМ 2020-21'!H55</f>
        <v>30</v>
      </c>
    </row>
    <row r="24" spans="1:6" ht="31.5" x14ac:dyDescent="0.25">
      <c r="A24" s="352">
        <v>9</v>
      </c>
      <c r="B24" s="29" t="s">
        <v>284</v>
      </c>
      <c r="C24" s="30" t="s">
        <v>286</v>
      </c>
      <c r="D24" s="360">
        <f>'прил 10 ВЕДОМ 2020-21'!G60</f>
        <v>0.5</v>
      </c>
      <c r="E24" s="364">
        <f>'прил 10 ВЕДОМ 2020-21'!H60</f>
        <v>0.5</v>
      </c>
    </row>
    <row r="25" spans="1:6" ht="15.75" x14ac:dyDescent="0.25">
      <c r="A25" s="355">
        <v>10</v>
      </c>
      <c r="B25" s="25" t="s">
        <v>87</v>
      </c>
      <c r="C25" s="32" t="s">
        <v>88</v>
      </c>
      <c r="D25" s="362">
        <f>D26</f>
        <v>287.8</v>
      </c>
      <c r="E25" s="363">
        <f>E26</f>
        <v>309.70000000000005</v>
      </c>
    </row>
    <row r="26" spans="1:6" ht="15.75" x14ac:dyDescent="0.25">
      <c r="A26" s="352">
        <v>11</v>
      </c>
      <c r="B26" s="33" t="s">
        <v>89</v>
      </c>
      <c r="C26" s="34" t="s">
        <v>90</v>
      </c>
      <c r="D26" s="356">
        <f>'прил 10 ВЕДОМ 2020-21'!G67</f>
        <v>287.8</v>
      </c>
      <c r="E26" s="357">
        <f>'прил 10 ВЕДОМ 2020-21'!H67</f>
        <v>309.70000000000005</v>
      </c>
    </row>
    <row r="27" spans="1:6" ht="15.75" x14ac:dyDescent="0.25">
      <c r="A27" s="355">
        <v>12</v>
      </c>
      <c r="B27" s="27" t="s">
        <v>67</v>
      </c>
      <c r="C27" s="28" t="s">
        <v>68</v>
      </c>
      <c r="D27" s="362">
        <f>D28</f>
        <v>282.3</v>
      </c>
      <c r="E27" s="363">
        <f>E28</f>
        <v>282.3</v>
      </c>
    </row>
    <row r="28" spans="1:6" ht="15.75" x14ac:dyDescent="0.25">
      <c r="A28" s="352">
        <v>13</v>
      </c>
      <c r="B28" s="29" t="s">
        <v>69</v>
      </c>
      <c r="C28" s="30" t="s">
        <v>70</v>
      </c>
      <c r="D28" s="356">
        <f>'прил 10 ВЕДОМ 2020-21'!G77</f>
        <v>282.3</v>
      </c>
      <c r="E28" s="357">
        <f>'прил 10 ВЕДОМ 2020-21'!H77</f>
        <v>282.3</v>
      </c>
      <c r="F28" s="365"/>
    </row>
    <row r="29" spans="1:6" ht="15.75" x14ac:dyDescent="0.25">
      <c r="A29" s="355">
        <v>14</v>
      </c>
      <c r="B29" s="27" t="s">
        <v>71</v>
      </c>
      <c r="C29" s="28" t="s">
        <v>72</v>
      </c>
      <c r="D29" s="362">
        <f>D30</f>
        <v>2020.1</v>
      </c>
      <c r="E29" s="363">
        <f>E30</f>
        <v>2020.1</v>
      </c>
    </row>
    <row r="30" spans="1:6" ht="15.75" x14ac:dyDescent="0.25">
      <c r="A30" s="352">
        <v>15</v>
      </c>
      <c r="B30" s="33" t="s">
        <v>73</v>
      </c>
      <c r="C30" s="30" t="s">
        <v>74</v>
      </c>
      <c r="D30" s="356">
        <f>'прил 10 ВЕДОМ 2020-21'!G87</f>
        <v>2020.1</v>
      </c>
      <c r="E30" s="357">
        <f>'прил 10 ВЕДОМ 2020-21'!H87</f>
        <v>2020.1</v>
      </c>
    </row>
    <row r="31" spans="1:6" ht="15.75" x14ac:dyDescent="0.25">
      <c r="A31" s="355">
        <v>16</v>
      </c>
      <c r="B31" s="27" t="s">
        <v>75</v>
      </c>
      <c r="C31" s="28" t="s">
        <v>76</v>
      </c>
      <c r="D31" s="362">
        <f>D32</f>
        <v>23</v>
      </c>
      <c r="E31" s="363">
        <f>E32</f>
        <v>23</v>
      </c>
    </row>
    <row r="32" spans="1:6" ht="18.75" customHeight="1" x14ac:dyDescent="0.25">
      <c r="A32" s="352">
        <v>17</v>
      </c>
      <c r="B32" s="29" t="s">
        <v>77</v>
      </c>
      <c r="C32" s="30" t="s">
        <v>78</v>
      </c>
      <c r="D32" s="356">
        <f>'прил 10 ВЕДОМ 2020-21'!G94</f>
        <v>23</v>
      </c>
      <c r="E32" s="357">
        <f>'прил 10 ВЕДОМ 2020-21'!H94</f>
        <v>23</v>
      </c>
    </row>
    <row r="33" spans="1:6" ht="18.75" customHeight="1" x14ac:dyDescent="0.25">
      <c r="A33" s="355">
        <v>18</v>
      </c>
      <c r="B33" s="41" t="s">
        <v>406</v>
      </c>
      <c r="C33" s="42"/>
      <c r="D33" s="366">
        <f>'прил 10 ВЕДОМ 2020-21'!G103</f>
        <v>148.5</v>
      </c>
      <c r="E33" s="367">
        <f>'прил 10 ВЕДОМ 2020-21'!H103</f>
        <v>297.7</v>
      </c>
    </row>
    <row r="34" spans="1:6" ht="16.5" thickBot="1" x14ac:dyDescent="0.3">
      <c r="A34" s="368"/>
      <c r="B34" s="534" t="s">
        <v>79</v>
      </c>
      <c r="C34" s="534"/>
      <c r="D34" s="369">
        <f>D16+D20+D22+D25+D27+D29+D31+D33</f>
        <v>6219.6</v>
      </c>
      <c r="E34" s="370">
        <f>E16+E20+E22+E25+E27+E29+E31+E33</f>
        <v>6240.9000000000005</v>
      </c>
    </row>
    <row r="35" spans="1:6" x14ac:dyDescent="0.2">
      <c r="A35" s="262"/>
      <c r="B35" s="262"/>
      <c r="C35" s="262"/>
      <c r="D35" s="371"/>
      <c r="E35" s="371"/>
      <c r="F35" s="262"/>
    </row>
    <row r="36" spans="1:6" x14ac:dyDescent="0.2">
      <c r="A36" s="262"/>
      <c r="B36" s="262"/>
      <c r="C36" s="262"/>
      <c r="D36" s="371"/>
      <c r="E36" s="371"/>
      <c r="F36" s="262"/>
    </row>
    <row r="37" spans="1:6" x14ac:dyDescent="0.2">
      <c r="A37" s="262"/>
      <c r="B37" s="262"/>
      <c r="C37" s="262"/>
      <c r="D37" s="262"/>
      <c r="E37" s="262"/>
      <c r="F37" s="262"/>
    </row>
    <row r="38" spans="1:6" x14ac:dyDescent="0.2">
      <c r="A38" s="262"/>
      <c r="B38" s="262"/>
      <c r="C38" s="262"/>
      <c r="D38" s="262"/>
      <c r="E38" s="262"/>
      <c r="F38" s="262"/>
    </row>
  </sheetData>
  <mergeCells count="17">
    <mergeCell ref="C5:F5"/>
    <mergeCell ref="C1:E1"/>
    <mergeCell ref="C2:E2"/>
    <mergeCell ref="C3:E3"/>
    <mergeCell ref="C4:E4"/>
    <mergeCell ref="A13:A14"/>
    <mergeCell ref="B13:B14"/>
    <mergeCell ref="C13:C14"/>
    <mergeCell ref="D13:D14"/>
    <mergeCell ref="E13:E14"/>
    <mergeCell ref="B34:C34"/>
    <mergeCell ref="B6:E6"/>
    <mergeCell ref="B7:E7"/>
    <mergeCell ref="B8:E8"/>
    <mergeCell ref="B9:E9"/>
    <mergeCell ref="B11:D11"/>
    <mergeCell ref="B12:D12"/>
  </mergeCells>
  <pageMargins left="0.75" right="0.75" top="1" bottom="1" header="0.5" footer="0.5"/>
  <pageSetup paperSize="9" scale="9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200"/>
  <sheetViews>
    <sheetView view="pageBreakPreview" zoomScaleNormal="100" zoomScaleSheetLayoutView="100" workbookViewId="0">
      <selection activeCell="K6" sqref="K6"/>
    </sheetView>
  </sheetViews>
  <sheetFormatPr defaultRowHeight="12.75" x14ac:dyDescent="0.2"/>
  <cols>
    <col min="1" max="1" width="5.42578125" style="261" customWidth="1"/>
    <col min="2" max="2" width="41.7109375" style="261" customWidth="1"/>
    <col min="3" max="3" width="6.5703125" style="261" customWidth="1"/>
    <col min="4" max="4" width="7.42578125" style="261" customWidth="1"/>
    <col min="5" max="5" width="10.140625" style="15" customWidth="1"/>
    <col min="6" max="6" width="6.5703125" style="16" customWidth="1"/>
    <col min="7" max="7" width="11" style="111" customWidth="1"/>
    <col min="8" max="8" width="9.7109375" style="261" customWidth="1"/>
    <col min="9" max="9" width="10.28515625" style="261" bestFit="1" customWidth="1"/>
    <col min="10" max="256" width="9.140625" style="261"/>
    <col min="257" max="257" width="5.42578125" style="261" customWidth="1"/>
    <col min="258" max="258" width="41.7109375" style="261" customWidth="1"/>
    <col min="259" max="259" width="6.5703125" style="261" customWidth="1"/>
    <col min="260" max="260" width="7.42578125" style="261" customWidth="1"/>
    <col min="261" max="261" width="10.140625" style="261" customWidth="1"/>
    <col min="262" max="262" width="6.5703125" style="261" customWidth="1"/>
    <col min="263" max="263" width="11" style="261" customWidth="1"/>
    <col min="264" max="512" width="9.140625" style="261"/>
    <col min="513" max="513" width="5.42578125" style="261" customWidth="1"/>
    <col min="514" max="514" width="41.7109375" style="261" customWidth="1"/>
    <col min="515" max="515" width="6.5703125" style="261" customWidth="1"/>
    <col min="516" max="516" width="7.42578125" style="261" customWidth="1"/>
    <col min="517" max="517" width="10.140625" style="261" customWidth="1"/>
    <col min="518" max="518" width="6.5703125" style="261" customWidth="1"/>
    <col min="519" max="519" width="11" style="261" customWidth="1"/>
    <col min="520" max="768" width="9.140625" style="261"/>
    <col min="769" max="769" width="5.42578125" style="261" customWidth="1"/>
    <col min="770" max="770" width="41.7109375" style="261" customWidth="1"/>
    <col min="771" max="771" width="6.5703125" style="261" customWidth="1"/>
    <col min="772" max="772" width="7.42578125" style="261" customWidth="1"/>
    <col min="773" max="773" width="10.140625" style="261" customWidth="1"/>
    <col min="774" max="774" width="6.5703125" style="261" customWidth="1"/>
    <col min="775" max="775" width="11" style="261" customWidth="1"/>
    <col min="776" max="1024" width="9.140625" style="261"/>
    <col min="1025" max="1025" width="5.42578125" style="261" customWidth="1"/>
    <col min="1026" max="1026" width="41.7109375" style="261" customWidth="1"/>
    <col min="1027" max="1027" width="6.5703125" style="261" customWidth="1"/>
    <col min="1028" max="1028" width="7.42578125" style="261" customWidth="1"/>
    <col min="1029" max="1029" width="10.140625" style="261" customWidth="1"/>
    <col min="1030" max="1030" width="6.5703125" style="261" customWidth="1"/>
    <col min="1031" max="1031" width="11" style="261" customWidth="1"/>
    <col min="1032" max="1280" width="9.140625" style="261"/>
    <col min="1281" max="1281" width="5.42578125" style="261" customWidth="1"/>
    <col min="1282" max="1282" width="41.7109375" style="261" customWidth="1"/>
    <col min="1283" max="1283" width="6.5703125" style="261" customWidth="1"/>
    <col min="1284" max="1284" width="7.42578125" style="261" customWidth="1"/>
    <col min="1285" max="1285" width="10.140625" style="261" customWidth="1"/>
    <col min="1286" max="1286" width="6.5703125" style="261" customWidth="1"/>
    <col min="1287" max="1287" width="11" style="261" customWidth="1"/>
    <col min="1288" max="1536" width="9.140625" style="261"/>
    <col min="1537" max="1537" width="5.42578125" style="261" customWidth="1"/>
    <col min="1538" max="1538" width="41.7109375" style="261" customWidth="1"/>
    <col min="1539" max="1539" width="6.5703125" style="261" customWidth="1"/>
    <col min="1540" max="1540" width="7.42578125" style="261" customWidth="1"/>
    <col min="1541" max="1541" width="10.140625" style="261" customWidth="1"/>
    <col min="1542" max="1542" width="6.5703125" style="261" customWidth="1"/>
    <col min="1543" max="1543" width="11" style="261" customWidth="1"/>
    <col min="1544" max="1792" width="9.140625" style="261"/>
    <col min="1793" max="1793" width="5.42578125" style="261" customWidth="1"/>
    <col min="1794" max="1794" width="41.7109375" style="261" customWidth="1"/>
    <col min="1795" max="1795" width="6.5703125" style="261" customWidth="1"/>
    <col min="1796" max="1796" width="7.42578125" style="261" customWidth="1"/>
    <col min="1797" max="1797" width="10.140625" style="261" customWidth="1"/>
    <col min="1798" max="1798" width="6.5703125" style="261" customWidth="1"/>
    <col min="1799" max="1799" width="11" style="261" customWidth="1"/>
    <col min="1800" max="2048" width="9.140625" style="261"/>
    <col min="2049" max="2049" width="5.42578125" style="261" customWidth="1"/>
    <col min="2050" max="2050" width="41.7109375" style="261" customWidth="1"/>
    <col min="2051" max="2051" width="6.5703125" style="261" customWidth="1"/>
    <col min="2052" max="2052" width="7.42578125" style="261" customWidth="1"/>
    <col min="2053" max="2053" width="10.140625" style="261" customWidth="1"/>
    <col min="2054" max="2054" width="6.5703125" style="261" customWidth="1"/>
    <col min="2055" max="2055" width="11" style="261" customWidth="1"/>
    <col min="2056" max="2304" width="9.140625" style="261"/>
    <col min="2305" max="2305" width="5.42578125" style="261" customWidth="1"/>
    <col min="2306" max="2306" width="41.7109375" style="261" customWidth="1"/>
    <col min="2307" max="2307" width="6.5703125" style="261" customWidth="1"/>
    <col min="2308" max="2308" width="7.42578125" style="261" customWidth="1"/>
    <col min="2309" max="2309" width="10.140625" style="261" customWidth="1"/>
    <col min="2310" max="2310" width="6.5703125" style="261" customWidth="1"/>
    <col min="2311" max="2311" width="11" style="261" customWidth="1"/>
    <col min="2312" max="2560" width="9.140625" style="261"/>
    <col min="2561" max="2561" width="5.42578125" style="261" customWidth="1"/>
    <col min="2562" max="2562" width="41.7109375" style="261" customWidth="1"/>
    <col min="2563" max="2563" width="6.5703125" style="261" customWidth="1"/>
    <col min="2564" max="2564" width="7.42578125" style="261" customWidth="1"/>
    <col min="2565" max="2565" width="10.140625" style="261" customWidth="1"/>
    <col min="2566" max="2566" width="6.5703125" style="261" customWidth="1"/>
    <col min="2567" max="2567" width="11" style="261" customWidth="1"/>
    <col min="2568" max="2816" width="9.140625" style="261"/>
    <col min="2817" max="2817" width="5.42578125" style="261" customWidth="1"/>
    <col min="2818" max="2818" width="41.7109375" style="261" customWidth="1"/>
    <col min="2819" max="2819" width="6.5703125" style="261" customWidth="1"/>
    <col min="2820" max="2820" width="7.42578125" style="261" customWidth="1"/>
    <col min="2821" max="2821" width="10.140625" style="261" customWidth="1"/>
    <col min="2822" max="2822" width="6.5703125" style="261" customWidth="1"/>
    <col min="2823" max="2823" width="11" style="261" customWidth="1"/>
    <col min="2824" max="3072" width="9.140625" style="261"/>
    <col min="3073" max="3073" width="5.42578125" style="261" customWidth="1"/>
    <col min="3074" max="3074" width="41.7109375" style="261" customWidth="1"/>
    <col min="3075" max="3075" width="6.5703125" style="261" customWidth="1"/>
    <col min="3076" max="3076" width="7.42578125" style="261" customWidth="1"/>
    <col min="3077" max="3077" width="10.140625" style="261" customWidth="1"/>
    <col min="3078" max="3078" width="6.5703125" style="261" customWidth="1"/>
    <col min="3079" max="3079" width="11" style="261" customWidth="1"/>
    <col min="3080" max="3328" width="9.140625" style="261"/>
    <col min="3329" max="3329" width="5.42578125" style="261" customWidth="1"/>
    <col min="3330" max="3330" width="41.7109375" style="261" customWidth="1"/>
    <col min="3331" max="3331" width="6.5703125" style="261" customWidth="1"/>
    <col min="3332" max="3332" width="7.42578125" style="261" customWidth="1"/>
    <col min="3333" max="3333" width="10.140625" style="261" customWidth="1"/>
    <col min="3334" max="3334" width="6.5703125" style="261" customWidth="1"/>
    <col min="3335" max="3335" width="11" style="261" customWidth="1"/>
    <col min="3336" max="3584" width="9.140625" style="261"/>
    <col min="3585" max="3585" width="5.42578125" style="261" customWidth="1"/>
    <col min="3586" max="3586" width="41.7109375" style="261" customWidth="1"/>
    <col min="3587" max="3587" width="6.5703125" style="261" customWidth="1"/>
    <col min="3588" max="3588" width="7.42578125" style="261" customWidth="1"/>
    <col min="3589" max="3589" width="10.140625" style="261" customWidth="1"/>
    <col min="3590" max="3590" width="6.5703125" style="261" customWidth="1"/>
    <col min="3591" max="3591" width="11" style="261" customWidth="1"/>
    <col min="3592" max="3840" width="9.140625" style="261"/>
    <col min="3841" max="3841" width="5.42578125" style="261" customWidth="1"/>
    <col min="3842" max="3842" width="41.7109375" style="261" customWidth="1"/>
    <col min="3843" max="3843" width="6.5703125" style="261" customWidth="1"/>
    <col min="3844" max="3844" width="7.42578125" style="261" customWidth="1"/>
    <col min="3845" max="3845" width="10.140625" style="261" customWidth="1"/>
    <col min="3846" max="3846" width="6.5703125" style="261" customWidth="1"/>
    <col min="3847" max="3847" width="11" style="261" customWidth="1"/>
    <col min="3848" max="4096" width="9.140625" style="261"/>
    <col min="4097" max="4097" width="5.42578125" style="261" customWidth="1"/>
    <col min="4098" max="4098" width="41.7109375" style="261" customWidth="1"/>
    <col min="4099" max="4099" width="6.5703125" style="261" customWidth="1"/>
    <col min="4100" max="4100" width="7.42578125" style="261" customWidth="1"/>
    <col min="4101" max="4101" width="10.140625" style="261" customWidth="1"/>
    <col min="4102" max="4102" width="6.5703125" style="261" customWidth="1"/>
    <col min="4103" max="4103" width="11" style="261" customWidth="1"/>
    <col min="4104" max="4352" width="9.140625" style="261"/>
    <col min="4353" max="4353" width="5.42578125" style="261" customWidth="1"/>
    <col min="4354" max="4354" width="41.7109375" style="261" customWidth="1"/>
    <col min="4355" max="4355" width="6.5703125" style="261" customWidth="1"/>
    <col min="4356" max="4356" width="7.42578125" style="261" customWidth="1"/>
    <col min="4357" max="4357" width="10.140625" style="261" customWidth="1"/>
    <col min="4358" max="4358" width="6.5703125" style="261" customWidth="1"/>
    <col min="4359" max="4359" width="11" style="261" customWidth="1"/>
    <col min="4360" max="4608" width="9.140625" style="261"/>
    <col min="4609" max="4609" width="5.42578125" style="261" customWidth="1"/>
    <col min="4610" max="4610" width="41.7109375" style="261" customWidth="1"/>
    <col min="4611" max="4611" width="6.5703125" style="261" customWidth="1"/>
    <col min="4612" max="4612" width="7.42578125" style="261" customWidth="1"/>
    <col min="4613" max="4613" width="10.140625" style="261" customWidth="1"/>
    <col min="4614" max="4614" width="6.5703125" style="261" customWidth="1"/>
    <col min="4615" max="4615" width="11" style="261" customWidth="1"/>
    <col min="4616" max="4864" width="9.140625" style="261"/>
    <col min="4865" max="4865" width="5.42578125" style="261" customWidth="1"/>
    <col min="4866" max="4866" width="41.7109375" style="261" customWidth="1"/>
    <col min="4867" max="4867" width="6.5703125" style="261" customWidth="1"/>
    <col min="4868" max="4868" width="7.42578125" style="261" customWidth="1"/>
    <col min="4869" max="4869" width="10.140625" style="261" customWidth="1"/>
    <col min="4870" max="4870" width="6.5703125" style="261" customWidth="1"/>
    <col min="4871" max="4871" width="11" style="261" customWidth="1"/>
    <col min="4872" max="5120" width="9.140625" style="261"/>
    <col min="5121" max="5121" width="5.42578125" style="261" customWidth="1"/>
    <col min="5122" max="5122" width="41.7109375" style="261" customWidth="1"/>
    <col min="5123" max="5123" width="6.5703125" style="261" customWidth="1"/>
    <col min="5124" max="5124" width="7.42578125" style="261" customWidth="1"/>
    <col min="5125" max="5125" width="10.140625" style="261" customWidth="1"/>
    <col min="5126" max="5126" width="6.5703125" style="261" customWidth="1"/>
    <col min="5127" max="5127" width="11" style="261" customWidth="1"/>
    <col min="5128" max="5376" width="9.140625" style="261"/>
    <col min="5377" max="5377" width="5.42578125" style="261" customWidth="1"/>
    <col min="5378" max="5378" width="41.7109375" style="261" customWidth="1"/>
    <col min="5379" max="5379" width="6.5703125" style="261" customWidth="1"/>
    <col min="5380" max="5380" width="7.42578125" style="261" customWidth="1"/>
    <col min="5381" max="5381" width="10.140625" style="261" customWidth="1"/>
    <col min="5382" max="5382" width="6.5703125" style="261" customWidth="1"/>
    <col min="5383" max="5383" width="11" style="261" customWidth="1"/>
    <col min="5384" max="5632" width="9.140625" style="261"/>
    <col min="5633" max="5633" width="5.42578125" style="261" customWidth="1"/>
    <col min="5634" max="5634" width="41.7109375" style="261" customWidth="1"/>
    <col min="5635" max="5635" width="6.5703125" style="261" customWidth="1"/>
    <col min="5636" max="5636" width="7.42578125" style="261" customWidth="1"/>
    <col min="5637" max="5637" width="10.140625" style="261" customWidth="1"/>
    <col min="5638" max="5638" width="6.5703125" style="261" customWidth="1"/>
    <col min="5639" max="5639" width="11" style="261" customWidth="1"/>
    <col min="5640" max="5888" width="9.140625" style="261"/>
    <col min="5889" max="5889" width="5.42578125" style="261" customWidth="1"/>
    <col min="5890" max="5890" width="41.7109375" style="261" customWidth="1"/>
    <col min="5891" max="5891" width="6.5703125" style="261" customWidth="1"/>
    <col min="5892" max="5892" width="7.42578125" style="261" customWidth="1"/>
    <col min="5893" max="5893" width="10.140625" style="261" customWidth="1"/>
    <col min="5894" max="5894" width="6.5703125" style="261" customWidth="1"/>
    <col min="5895" max="5895" width="11" style="261" customWidth="1"/>
    <col min="5896" max="6144" width="9.140625" style="261"/>
    <col min="6145" max="6145" width="5.42578125" style="261" customWidth="1"/>
    <col min="6146" max="6146" width="41.7109375" style="261" customWidth="1"/>
    <col min="6147" max="6147" width="6.5703125" style="261" customWidth="1"/>
    <col min="6148" max="6148" width="7.42578125" style="261" customWidth="1"/>
    <col min="6149" max="6149" width="10.140625" style="261" customWidth="1"/>
    <col min="6150" max="6150" width="6.5703125" style="261" customWidth="1"/>
    <col min="6151" max="6151" width="11" style="261" customWidth="1"/>
    <col min="6152" max="6400" width="9.140625" style="261"/>
    <col min="6401" max="6401" width="5.42578125" style="261" customWidth="1"/>
    <col min="6402" max="6402" width="41.7109375" style="261" customWidth="1"/>
    <col min="6403" max="6403" width="6.5703125" style="261" customWidth="1"/>
    <col min="6404" max="6404" width="7.42578125" style="261" customWidth="1"/>
    <col min="6405" max="6405" width="10.140625" style="261" customWidth="1"/>
    <col min="6406" max="6406" width="6.5703125" style="261" customWidth="1"/>
    <col min="6407" max="6407" width="11" style="261" customWidth="1"/>
    <col min="6408" max="6656" width="9.140625" style="261"/>
    <col min="6657" max="6657" width="5.42578125" style="261" customWidth="1"/>
    <col min="6658" max="6658" width="41.7109375" style="261" customWidth="1"/>
    <col min="6659" max="6659" width="6.5703125" style="261" customWidth="1"/>
    <col min="6660" max="6660" width="7.42578125" style="261" customWidth="1"/>
    <col min="6661" max="6661" width="10.140625" style="261" customWidth="1"/>
    <col min="6662" max="6662" width="6.5703125" style="261" customWidth="1"/>
    <col min="6663" max="6663" width="11" style="261" customWidth="1"/>
    <col min="6664" max="6912" width="9.140625" style="261"/>
    <col min="6913" max="6913" width="5.42578125" style="261" customWidth="1"/>
    <col min="6914" max="6914" width="41.7109375" style="261" customWidth="1"/>
    <col min="6915" max="6915" width="6.5703125" style="261" customWidth="1"/>
    <col min="6916" max="6916" width="7.42578125" style="261" customWidth="1"/>
    <col min="6917" max="6917" width="10.140625" style="261" customWidth="1"/>
    <col min="6918" max="6918" width="6.5703125" style="261" customWidth="1"/>
    <col min="6919" max="6919" width="11" style="261" customWidth="1"/>
    <col min="6920" max="7168" width="9.140625" style="261"/>
    <col min="7169" max="7169" width="5.42578125" style="261" customWidth="1"/>
    <col min="7170" max="7170" width="41.7109375" style="261" customWidth="1"/>
    <col min="7171" max="7171" width="6.5703125" style="261" customWidth="1"/>
    <col min="7172" max="7172" width="7.42578125" style="261" customWidth="1"/>
    <col min="7173" max="7173" width="10.140625" style="261" customWidth="1"/>
    <col min="7174" max="7174" width="6.5703125" style="261" customWidth="1"/>
    <col min="7175" max="7175" width="11" style="261" customWidth="1"/>
    <col min="7176" max="7424" width="9.140625" style="261"/>
    <col min="7425" max="7425" width="5.42578125" style="261" customWidth="1"/>
    <col min="7426" max="7426" width="41.7109375" style="261" customWidth="1"/>
    <col min="7427" max="7427" width="6.5703125" style="261" customWidth="1"/>
    <col min="7428" max="7428" width="7.42578125" style="261" customWidth="1"/>
    <col min="7429" max="7429" width="10.140625" style="261" customWidth="1"/>
    <col min="7430" max="7430" width="6.5703125" style="261" customWidth="1"/>
    <col min="7431" max="7431" width="11" style="261" customWidth="1"/>
    <col min="7432" max="7680" width="9.140625" style="261"/>
    <col min="7681" max="7681" width="5.42578125" style="261" customWidth="1"/>
    <col min="7682" max="7682" width="41.7109375" style="261" customWidth="1"/>
    <col min="7683" max="7683" width="6.5703125" style="261" customWidth="1"/>
    <col min="7684" max="7684" width="7.42578125" style="261" customWidth="1"/>
    <col min="7685" max="7685" width="10.140625" style="261" customWidth="1"/>
    <col min="7686" max="7686" width="6.5703125" style="261" customWidth="1"/>
    <col min="7687" max="7687" width="11" style="261" customWidth="1"/>
    <col min="7688" max="7936" width="9.140625" style="261"/>
    <col min="7937" max="7937" width="5.42578125" style="261" customWidth="1"/>
    <col min="7938" max="7938" width="41.7109375" style="261" customWidth="1"/>
    <col min="7939" max="7939" width="6.5703125" style="261" customWidth="1"/>
    <col min="7940" max="7940" width="7.42578125" style="261" customWidth="1"/>
    <col min="7941" max="7941" width="10.140625" style="261" customWidth="1"/>
    <col min="7942" max="7942" width="6.5703125" style="261" customWidth="1"/>
    <col min="7943" max="7943" width="11" style="261" customWidth="1"/>
    <col min="7944" max="8192" width="9.140625" style="261"/>
    <col min="8193" max="8193" width="5.42578125" style="261" customWidth="1"/>
    <col min="8194" max="8194" width="41.7109375" style="261" customWidth="1"/>
    <col min="8195" max="8195" width="6.5703125" style="261" customWidth="1"/>
    <col min="8196" max="8196" width="7.42578125" style="261" customWidth="1"/>
    <col min="8197" max="8197" width="10.140625" style="261" customWidth="1"/>
    <col min="8198" max="8198" width="6.5703125" style="261" customWidth="1"/>
    <col min="8199" max="8199" width="11" style="261" customWidth="1"/>
    <col min="8200" max="8448" width="9.140625" style="261"/>
    <col min="8449" max="8449" width="5.42578125" style="261" customWidth="1"/>
    <col min="8450" max="8450" width="41.7109375" style="261" customWidth="1"/>
    <col min="8451" max="8451" width="6.5703125" style="261" customWidth="1"/>
    <col min="8452" max="8452" width="7.42578125" style="261" customWidth="1"/>
    <col min="8453" max="8453" width="10.140625" style="261" customWidth="1"/>
    <col min="8454" max="8454" width="6.5703125" style="261" customWidth="1"/>
    <col min="8455" max="8455" width="11" style="261" customWidth="1"/>
    <col min="8456" max="8704" width="9.140625" style="261"/>
    <col min="8705" max="8705" width="5.42578125" style="261" customWidth="1"/>
    <col min="8706" max="8706" width="41.7109375" style="261" customWidth="1"/>
    <col min="8707" max="8707" width="6.5703125" style="261" customWidth="1"/>
    <col min="8708" max="8708" width="7.42578125" style="261" customWidth="1"/>
    <col min="8709" max="8709" width="10.140625" style="261" customWidth="1"/>
    <col min="8710" max="8710" width="6.5703125" style="261" customWidth="1"/>
    <col min="8711" max="8711" width="11" style="261" customWidth="1"/>
    <col min="8712" max="8960" width="9.140625" style="261"/>
    <col min="8961" max="8961" width="5.42578125" style="261" customWidth="1"/>
    <col min="8962" max="8962" width="41.7109375" style="261" customWidth="1"/>
    <col min="8963" max="8963" width="6.5703125" style="261" customWidth="1"/>
    <col min="8964" max="8964" width="7.42578125" style="261" customWidth="1"/>
    <col min="8965" max="8965" width="10.140625" style="261" customWidth="1"/>
    <col min="8966" max="8966" width="6.5703125" style="261" customWidth="1"/>
    <col min="8967" max="8967" width="11" style="261" customWidth="1"/>
    <col min="8968" max="9216" width="9.140625" style="261"/>
    <col min="9217" max="9217" width="5.42578125" style="261" customWidth="1"/>
    <col min="9218" max="9218" width="41.7109375" style="261" customWidth="1"/>
    <col min="9219" max="9219" width="6.5703125" style="261" customWidth="1"/>
    <col min="9220" max="9220" width="7.42578125" style="261" customWidth="1"/>
    <col min="9221" max="9221" width="10.140625" style="261" customWidth="1"/>
    <col min="9222" max="9222" width="6.5703125" style="261" customWidth="1"/>
    <col min="9223" max="9223" width="11" style="261" customWidth="1"/>
    <col min="9224" max="9472" width="9.140625" style="261"/>
    <col min="9473" max="9473" width="5.42578125" style="261" customWidth="1"/>
    <col min="9474" max="9474" width="41.7109375" style="261" customWidth="1"/>
    <col min="9475" max="9475" width="6.5703125" style="261" customWidth="1"/>
    <col min="9476" max="9476" width="7.42578125" style="261" customWidth="1"/>
    <col min="9477" max="9477" width="10.140625" style="261" customWidth="1"/>
    <col min="9478" max="9478" width="6.5703125" style="261" customWidth="1"/>
    <col min="9479" max="9479" width="11" style="261" customWidth="1"/>
    <col min="9480" max="9728" width="9.140625" style="261"/>
    <col min="9729" max="9729" width="5.42578125" style="261" customWidth="1"/>
    <col min="9730" max="9730" width="41.7109375" style="261" customWidth="1"/>
    <col min="9731" max="9731" width="6.5703125" style="261" customWidth="1"/>
    <col min="9732" max="9732" width="7.42578125" style="261" customWidth="1"/>
    <col min="9733" max="9733" width="10.140625" style="261" customWidth="1"/>
    <col min="9734" max="9734" width="6.5703125" style="261" customWidth="1"/>
    <col min="9735" max="9735" width="11" style="261" customWidth="1"/>
    <col min="9736" max="9984" width="9.140625" style="261"/>
    <col min="9985" max="9985" width="5.42578125" style="261" customWidth="1"/>
    <col min="9986" max="9986" width="41.7109375" style="261" customWidth="1"/>
    <col min="9987" max="9987" width="6.5703125" style="261" customWidth="1"/>
    <col min="9988" max="9988" width="7.42578125" style="261" customWidth="1"/>
    <col min="9989" max="9989" width="10.140625" style="261" customWidth="1"/>
    <col min="9990" max="9990" width="6.5703125" style="261" customWidth="1"/>
    <col min="9991" max="9991" width="11" style="261" customWidth="1"/>
    <col min="9992" max="10240" width="9.140625" style="261"/>
    <col min="10241" max="10241" width="5.42578125" style="261" customWidth="1"/>
    <col min="10242" max="10242" width="41.7109375" style="261" customWidth="1"/>
    <col min="10243" max="10243" width="6.5703125" style="261" customWidth="1"/>
    <col min="10244" max="10244" width="7.42578125" style="261" customWidth="1"/>
    <col min="10245" max="10245" width="10.140625" style="261" customWidth="1"/>
    <col min="10246" max="10246" width="6.5703125" style="261" customWidth="1"/>
    <col min="10247" max="10247" width="11" style="261" customWidth="1"/>
    <col min="10248" max="10496" width="9.140625" style="261"/>
    <col min="10497" max="10497" width="5.42578125" style="261" customWidth="1"/>
    <col min="10498" max="10498" width="41.7109375" style="261" customWidth="1"/>
    <col min="10499" max="10499" width="6.5703125" style="261" customWidth="1"/>
    <col min="10500" max="10500" width="7.42578125" style="261" customWidth="1"/>
    <col min="10501" max="10501" width="10.140625" style="261" customWidth="1"/>
    <col min="10502" max="10502" width="6.5703125" style="261" customWidth="1"/>
    <col min="10503" max="10503" width="11" style="261" customWidth="1"/>
    <col min="10504" max="10752" width="9.140625" style="261"/>
    <col min="10753" max="10753" width="5.42578125" style="261" customWidth="1"/>
    <col min="10754" max="10754" width="41.7109375" style="261" customWidth="1"/>
    <col min="10755" max="10755" width="6.5703125" style="261" customWidth="1"/>
    <col min="10756" max="10756" width="7.42578125" style="261" customWidth="1"/>
    <col min="10757" max="10757" width="10.140625" style="261" customWidth="1"/>
    <col min="10758" max="10758" width="6.5703125" style="261" customWidth="1"/>
    <col min="10759" max="10759" width="11" style="261" customWidth="1"/>
    <col min="10760" max="11008" width="9.140625" style="261"/>
    <col min="11009" max="11009" width="5.42578125" style="261" customWidth="1"/>
    <col min="11010" max="11010" width="41.7109375" style="261" customWidth="1"/>
    <col min="11011" max="11011" width="6.5703125" style="261" customWidth="1"/>
    <col min="11012" max="11012" width="7.42578125" style="261" customWidth="1"/>
    <col min="11013" max="11013" width="10.140625" style="261" customWidth="1"/>
    <col min="11014" max="11014" width="6.5703125" style="261" customWidth="1"/>
    <col min="11015" max="11015" width="11" style="261" customWidth="1"/>
    <col min="11016" max="11264" width="9.140625" style="261"/>
    <col min="11265" max="11265" width="5.42578125" style="261" customWidth="1"/>
    <col min="11266" max="11266" width="41.7109375" style="261" customWidth="1"/>
    <col min="11267" max="11267" width="6.5703125" style="261" customWidth="1"/>
    <col min="11268" max="11268" width="7.42578125" style="261" customWidth="1"/>
    <col min="11269" max="11269" width="10.140625" style="261" customWidth="1"/>
    <col min="11270" max="11270" width="6.5703125" style="261" customWidth="1"/>
    <col min="11271" max="11271" width="11" style="261" customWidth="1"/>
    <col min="11272" max="11520" width="9.140625" style="261"/>
    <col min="11521" max="11521" width="5.42578125" style="261" customWidth="1"/>
    <col min="11522" max="11522" width="41.7109375" style="261" customWidth="1"/>
    <col min="11523" max="11523" width="6.5703125" style="261" customWidth="1"/>
    <col min="11524" max="11524" width="7.42578125" style="261" customWidth="1"/>
    <col min="11525" max="11525" width="10.140625" style="261" customWidth="1"/>
    <col min="11526" max="11526" width="6.5703125" style="261" customWidth="1"/>
    <col min="11527" max="11527" width="11" style="261" customWidth="1"/>
    <col min="11528" max="11776" width="9.140625" style="261"/>
    <col min="11777" max="11777" width="5.42578125" style="261" customWidth="1"/>
    <col min="11778" max="11778" width="41.7109375" style="261" customWidth="1"/>
    <col min="11779" max="11779" width="6.5703125" style="261" customWidth="1"/>
    <col min="11780" max="11780" width="7.42578125" style="261" customWidth="1"/>
    <col min="11781" max="11781" width="10.140625" style="261" customWidth="1"/>
    <col min="11782" max="11782" width="6.5703125" style="261" customWidth="1"/>
    <col min="11783" max="11783" width="11" style="261" customWidth="1"/>
    <col min="11784" max="12032" width="9.140625" style="261"/>
    <col min="12033" max="12033" width="5.42578125" style="261" customWidth="1"/>
    <col min="12034" max="12034" width="41.7109375" style="261" customWidth="1"/>
    <col min="12035" max="12035" width="6.5703125" style="261" customWidth="1"/>
    <col min="12036" max="12036" width="7.42578125" style="261" customWidth="1"/>
    <col min="12037" max="12037" width="10.140625" style="261" customWidth="1"/>
    <col min="12038" max="12038" width="6.5703125" style="261" customWidth="1"/>
    <col min="12039" max="12039" width="11" style="261" customWidth="1"/>
    <col min="12040" max="12288" width="9.140625" style="261"/>
    <col min="12289" max="12289" width="5.42578125" style="261" customWidth="1"/>
    <col min="12290" max="12290" width="41.7109375" style="261" customWidth="1"/>
    <col min="12291" max="12291" width="6.5703125" style="261" customWidth="1"/>
    <col min="12292" max="12292" width="7.42578125" style="261" customWidth="1"/>
    <col min="12293" max="12293" width="10.140625" style="261" customWidth="1"/>
    <col min="12294" max="12294" width="6.5703125" style="261" customWidth="1"/>
    <col min="12295" max="12295" width="11" style="261" customWidth="1"/>
    <col min="12296" max="12544" width="9.140625" style="261"/>
    <col min="12545" max="12545" width="5.42578125" style="261" customWidth="1"/>
    <col min="12546" max="12546" width="41.7109375" style="261" customWidth="1"/>
    <col min="12547" max="12547" width="6.5703125" style="261" customWidth="1"/>
    <col min="12548" max="12548" width="7.42578125" style="261" customWidth="1"/>
    <col min="12549" max="12549" width="10.140625" style="261" customWidth="1"/>
    <col min="12550" max="12550" width="6.5703125" style="261" customWidth="1"/>
    <col min="12551" max="12551" width="11" style="261" customWidth="1"/>
    <col min="12552" max="12800" width="9.140625" style="261"/>
    <col min="12801" max="12801" width="5.42578125" style="261" customWidth="1"/>
    <col min="12802" max="12802" width="41.7109375" style="261" customWidth="1"/>
    <col min="12803" max="12803" width="6.5703125" style="261" customWidth="1"/>
    <col min="12804" max="12804" width="7.42578125" style="261" customWidth="1"/>
    <col min="12805" max="12805" width="10.140625" style="261" customWidth="1"/>
    <col min="12806" max="12806" width="6.5703125" style="261" customWidth="1"/>
    <col min="12807" max="12807" width="11" style="261" customWidth="1"/>
    <col min="12808" max="13056" width="9.140625" style="261"/>
    <col min="13057" max="13057" width="5.42578125" style="261" customWidth="1"/>
    <col min="13058" max="13058" width="41.7109375" style="261" customWidth="1"/>
    <col min="13059" max="13059" width="6.5703125" style="261" customWidth="1"/>
    <col min="13060" max="13060" width="7.42578125" style="261" customWidth="1"/>
    <col min="13061" max="13061" width="10.140625" style="261" customWidth="1"/>
    <col min="13062" max="13062" width="6.5703125" style="261" customWidth="1"/>
    <col min="13063" max="13063" width="11" style="261" customWidth="1"/>
    <col min="13064" max="13312" width="9.140625" style="261"/>
    <col min="13313" max="13313" width="5.42578125" style="261" customWidth="1"/>
    <col min="13314" max="13314" width="41.7109375" style="261" customWidth="1"/>
    <col min="13315" max="13315" width="6.5703125" style="261" customWidth="1"/>
    <col min="13316" max="13316" width="7.42578125" style="261" customWidth="1"/>
    <col min="13317" max="13317" width="10.140625" style="261" customWidth="1"/>
    <col min="13318" max="13318" width="6.5703125" style="261" customWidth="1"/>
    <col min="13319" max="13319" width="11" style="261" customWidth="1"/>
    <col min="13320" max="13568" width="9.140625" style="261"/>
    <col min="13569" max="13569" width="5.42578125" style="261" customWidth="1"/>
    <col min="13570" max="13570" width="41.7109375" style="261" customWidth="1"/>
    <col min="13571" max="13571" width="6.5703125" style="261" customWidth="1"/>
    <col min="13572" max="13572" width="7.42578125" style="261" customWidth="1"/>
    <col min="13573" max="13573" width="10.140625" style="261" customWidth="1"/>
    <col min="13574" max="13574" width="6.5703125" style="261" customWidth="1"/>
    <col min="13575" max="13575" width="11" style="261" customWidth="1"/>
    <col min="13576" max="13824" width="9.140625" style="261"/>
    <col min="13825" max="13825" width="5.42578125" style="261" customWidth="1"/>
    <col min="13826" max="13826" width="41.7109375" style="261" customWidth="1"/>
    <col min="13827" max="13827" width="6.5703125" style="261" customWidth="1"/>
    <col min="13828" max="13828" width="7.42578125" style="261" customWidth="1"/>
    <col min="13829" max="13829" width="10.140625" style="261" customWidth="1"/>
    <col min="13830" max="13830" width="6.5703125" style="261" customWidth="1"/>
    <col min="13831" max="13831" width="11" style="261" customWidth="1"/>
    <col min="13832" max="14080" width="9.140625" style="261"/>
    <col min="14081" max="14081" width="5.42578125" style="261" customWidth="1"/>
    <col min="14082" max="14082" width="41.7109375" style="261" customWidth="1"/>
    <col min="14083" max="14083" width="6.5703125" style="261" customWidth="1"/>
    <col min="14084" max="14084" width="7.42578125" style="261" customWidth="1"/>
    <col min="14085" max="14085" width="10.140625" style="261" customWidth="1"/>
    <col min="14086" max="14086" width="6.5703125" style="261" customWidth="1"/>
    <col min="14087" max="14087" width="11" style="261" customWidth="1"/>
    <col min="14088" max="14336" width="9.140625" style="261"/>
    <col min="14337" max="14337" width="5.42578125" style="261" customWidth="1"/>
    <col min="14338" max="14338" width="41.7109375" style="261" customWidth="1"/>
    <col min="14339" max="14339" width="6.5703125" style="261" customWidth="1"/>
    <col min="14340" max="14340" width="7.42578125" style="261" customWidth="1"/>
    <col min="14341" max="14341" width="10.140625" style="261" customWidth="1"/>
    <col min="14342" max="14342" width="6.5703125" style="261" customWidth="1"/>
    <col min="14343" max="14343" width="11" style="261" customWidth="1"/>
    <col min="14344" max="14592" width="9.140625" style="261"/>
    <col min="14593" max="14593" width="5.42578125" style="261" customWidth="1"/>
    <col min="14594" max="14594" width="41.7109375" style="261" customWidth="1"/>
    <col min="14595" max="14595" width="6.5703125" style="261" customWidth="1"/>
    <col min="14596" max="14596" width="7.42578125" style="261" customWidth="1"/>
    <col min="14597" max="14597" width="10.140625" style="261" customWidth="1"/>
    <col min="14598" max="14598" width="6.5703125" style="261" customWidth="1"/>
    <col min="14599" max="14599" width="11" style="261" customWidth="1"/>
    <col min="14600" max="14848" width="9.140625" style="261"/>
    <col min="14849" max="14849" width="5.42578125" style="261" customWidth="1"/>
    <col min="14850" max="14850" width="41.7109375" style="261" customWidth="1"/>
    <col min="14851" max="14851" width="6.5703125" style="261" customWidth="1"/>
    <col min="14852" max="14852" width="7.42578125" style="261" customWidth="1"/>
    <col min="14853" max="14853" width="10.140625" style="261" customWidth="1"/>
    <col min="14854" max="14854" width="6.5703125" style="261" customWidth="1"/>
    <col min="14855" max="14855" width="11" style="261" customWidth="1"/>
    <col min="14856" max="15104" width="9.140625" style="261"/>
    <col min="15105" max="15105" width="5.42578125" style="261" customWidth="1"/>
    <col min="15106" max="15106" width="41.7109375" style="261" customWidth="1"/>
    <col min="15107" max="15107" width="6.5703125" style="261" customWidth="1"/>
    <col min="15108" max="15108" width="7.42578125" style="261" customWidth="1"/>
    <col min="15109" max="15109" width="10.140625" style="261" customWidth="1"/>
    <col min="15110" max="15110" width="6.5703125" style="261" customWidth="1"/>
    <col min="15111" max="15111" width="11" style="261" customWidth="1"/>
    <col min="15112" max="15360" width="9.140625" style="261"/>
    <col min="15361" max="15361" width="5.42578125" style="261" customWidth="1"/>
    <col min="15362" max="15362" width="41.7109375" style="261" customWidth="1"/>
    <col min="15363" max="15363" width="6.5703125" style="261" customWidth="1"/>
    <col min="15364" max="15364" width="7.42578125" style="261" customWidth="1"/>
    <col min="15365" max="15365" width="10.140625" style="261" customWidth="1"/>
    <col min="15366" max="15366" width="6.5703125" style="261" customWidth="1"/>
    <col min="15367" max="15367" width="11" style="261" customWidth="1"/>
    <col min="15368" max="15616" width="9.140625" style="261"/>
    <col min="15617" max="15617" width="5.42578125" style="261" customWidth="1"/>
    <col min="15618" max="15618" width="41.7109375" style="261" customWidth="1"/>
    <col min="15619" max="15619" width="6.5703125" style="261" customWidth="1"/>
    <col min="15620" max="15620" width="7.42578125" style="261" customWidth="1"/>
    <col min="15621" max="15621" width="10.140625" style="261" customWidth="1"/>
    <col min="15622" max="15622" width="6.5703125" style="261" customWidth="1"/>
    <col min="15623" max="15623" width="11" style="261" customWidth="1"/>
    <col min="15624" max="15872" width="9.140625" style="261"/>
    <col min="15873" max="15873" width="5.42578125" style="261" customWidth="1"/>
    <col min="15874" max="15874" width="41.7109375" style="261" customWidth="1"/>
    <col min="15875" max="15875" width="6.5703125" style="261" customWidth="1"/>
    <col min="15876" max="15876" width="7.42578125" style="261" customWidth="1"/>
    <col min="15877" max="15877" width="10.140625" style="261" customWidth="1"/>
    <col min="15878" max="15878" width="6.5703125" style="261" customWidth="1"/>
    <col min="15879" max="15879" width="11" style="261" customWidth="1"/>
    <col min="15880" max="16128" width="9.140625" style="261"/>
    <col min="16129" max="16129" width="5.42578125" style="261" customWidth="1"/>
    <col min="16130" max="16130" width="41.7109375" style="261" customWidth="1"/>
    <col min="16131" max="16131" width="6.5703125" style="261" customWidth="1"/>
    <col min="16132" max="16132" width="7.42578125" style="261" customWidth="1"/>
    <col min="16133" max="16133" width="10.140625" style="261" customWidth="1"/>
    <col min="16134" max="16134" width="6.5703125" style="261" customWidth="1"/>
    <col min="16135" max="16135" width="11" style="261" customWidth="1"/>
    <col min="16136" max="16384" width="9.140625" style="261"/>
  </cols>
  <sheetData>
    <row r="1" spans="1:12" s="85" customFormat="1" ht="15.75" x14ac:dyDescent="0.25">
      <c r="A1" s="87"/>
      <c r="B1" s="86"/>
      <c r="C1" s="455" t="s">
        <v>419</v>
      </c>
      <c r="D1" s="455"/>
      <c r="E1" s="455"/>
      <c r="F1" s="455"/>
      <c r="G1" s="455"/>
      <c r="H1" s="455"/>
      <c r="I1" s="455"/>
    </row>
    <row r="2" spans="1:12" s="85" customFormat="1" ht="16.5" customHeight="1" x14ac:dyDescent="0.25">
      <c r="A2" s="87"/>
      <c r="B2" s="86"/>
      <c r="C2" s="456" t="s">
        <v>192</v>
      </c>
      <c r="D2" s="456"/>
      <c r="E2" s="456"/>
      <c r="F2" s="456"/>
      <c r="G2" s="456"/>
      <c r="H2" s="456"/>
      <c r="I2" s="456"/>
    </row>
    <row r="3" spans="1:12" s="85" customFormat="1" ht="16.5" customHeight="1" x14ac:dyDescent="0.25">
      <c r="A3" s="87"/>
      <c r="B3" s="86"/>
      <c r="C3" s="456" t="s">
        <v>98</v>
      </c>
      <c r="D3" s="456"/>
      <c r="E3" s="456"/>
      <c r="F3" s="456"/>
      <c r="G3" s="456"/>
      <c r="H3" s="456"/>
      <c r="I3" s="456"/>
    </row>
    <row r="4" spans="1:12" s="85" customFormat="1" ht="15.75" x14ac:dyDescent="0.25">
      <c r="A4" s="87"/>
      <c r="B4" s="86"/>
      <c r="C4" s="457" t="s">
        <v>441</v>
      </c>
      <c r="D4" s="457"/>
      <c r="E4" s="457"/>
      <c r="F4" s="457"/>
      <c r="G4" s="457"/>
      <c r="H4" s="457"/>
      <c r="I4" s="457"/>
    </row>
    <row r="6" spans="1:12" ht="12.75" customHeight="1" x14ac:dyDescent="0.2">
      <c r="D6" s="537" t="s">
        <v>293</v>
      </c>
      <c r="E6" s="537"/>
      <c r="F6" s="537"/>
      <c r="G6" s="537"/>
      <c r="H6" s="537"/>
      <c r="I6" s="537"/>
    </row>
    <row r="7" spans="1:12" ht="12.75" customHeight="1" x14ac:dyDescent="0.2">
      <c r="D7" s="516" t="s">
        <v>196</v>
      </c>
      <c r="E7" s="516"/>
      <c r="F7" s="516"/>
      <c r="G7" s="516"/>
      <c r="H7" s="516"/>
      <c r="I7" s="516"/>
    </row>
    <row r="8" spans="1:12" ht="13.5" customHeight="1" x14ac:dyDescent="0.2">
      <c r="D8" s="516" t="s">
        <v>98</v>
      </c>
      <c r="E8" s="516"/>
      <c r="F8" s="516"/>
      <c r="G8" s="516"/>
      <c r="H8" s="516"/>
      <c r="I8" s="516"/>
    </row>
    <row r="9" spans="1:12" ht="12.75" customHeight="1" x14ac:dyDescent="0.2">
      <c r="D9" s="516" t="s">
        <v>318</v>
      </c>
      <c r="E9" s="516"/>
      <c r="F9" s="516"/>
      <c r="G9" s="516"/>
      <c r="H9" s="516"/>
      <c r="I9" s="516"/>
    </row>
    <row r="11" spans="1:12" ht="37.5" customHeight="1" x14ac:dyDescent="0.3">
      <c r="A11" s="551" t="s">
        <v>323</v>
      </c>
      <c r="B11" s="551"/>
      <c r="C11" s="551"/>
      <c r="D11" s="551"/>
      <c r="E11" s="551"/>
      <c r="F11" s="551"/>
      <c r="G11" s="551"/>
      <c r="H11" s="264"/>
      <c r="I11" s="264"/>
    </row>
    <row r="12" spans="1:12" ht="13.5" thickBot="1" x14ac:dyDescent="0.25">
      <c r="A12" s="37"/>
      <c r="B12" s="37"/>
      <c r="C12" s="37"/>
      <c r="D12" s="37"/>
      <c r="E12" s="38"/>
      <c r="F12" s="552" t="s">
        <v>10</v>
      </c>
      <c r="G12" s="552"/>
      <c r="H12" s="552"/>
      <c r="I12" s="552"/>
      <c r="L12" s="88"/>
    </row>
    <row r="13" spans="1:12" s="19" customFormat="1" ht="22.5" customHeight="1" x14ac:dyDescent="0.2">
      <c r="A13" s="553" t="s">
        <v>6</v>
      </c>
      <c r="B13" s="524" t="s">
        <v>52</v>
      </c>
      <c r="C13" s="524" t="s">
        <v>80</v>
      </c>
      <c r="D13" s="524" t="s">
        <v>81</v>
      </c>
      <c r="E13" s="524" t="s">
        <v>82</v>
      </c>
      <c r="F13" s="524" t="s">
        <v>83</v>
      </c>
      <c r="G13" s="542" t="s">
        <v>300</v>
      </c>
      <c r="H13" s="544" t="s">
        <v>230</v>
      </c>
      <c r="I13" s="546" t="s">
        <v>54</v>
      </c>
      <c r="J13" s="192"/>
    </row>
    <row r="14" spans="1:12" s="19" customFormat="1" ht="27.75" customHeight="1" x14ac:dyDescent="0.2">
      <c r="A14" s="554"/>
      <c r="B14" s="525"/>
      <c r="C14" s="525"/>
      <c r="D14" s="525"/>
      <c r="E14" s="525"/>
      <c r="F14" s="525"/>
      <c r="G14" s="543"/>
      <c r="H14" s="545"/>
      <c r="I14" s="547"/>
      <c r="J14" s="192"/>
    </row>
    <row r="15" spans="1:12" s="61" customFormat="1" ht="12.75" customHeight="1" x14ac:dyDescent="0.2">
      <c r="A15" s="62">
        <v>1</v>
      </c>
      <c r="B15" s="60">
        <v>2</v>
      </c>
      <c r="C15" s="60">
        <v>3</v>
      </c>
      <c r="D15" s="60">
        <v>4</v>
      </c>
      <c r="E15" s="60">
        <v>5</v>
      </c>
      <c r="F15" s="60">
        <v>6</v>
      </c>
      <c r="G15" s="141">
        <v>7</v>
      </c>
      <c r="H15" s="136">
        <v>7</v>
      </c>
      <c r="I15" s="193">
        <v>7</v>
      </c>
      <c r="J15" s="191"/>
    </row>
    <row r="16" spans="1:12" ht="25.5" x14ac:dyDescent="0.2">
      <c r="A16" s="90">
        <v>1</v>
      </c>
      <c r="B16" s="91" t="s">
        <v>51</v>
      </c>
      <c r="C16" s="92" t="s">
        <v>34</v>
      </c>
      <c r="D16" s="93"/>
      <c r="E16" s="93"/>
      <c r="F16" s="93"/>
      <c r="G16" s="94">
        <f>G17+G52+G61+G80+G93+G103+G110</f>
        <v>6683.5</v>
      </c>
      <c r="H16" s="137">
        <f>H17+H52+H61+H80+H93+H103+H110</f>
        <v>317.19999999999993</v>
      </c>
      <c r="I16" s="194">
        <f>I17+I52+I61+I80+I93+I103+I110</f>
        <v>7000.7000000000007</v>
      </c>
      <c r="J16" s="187"/>
    </row>
    <row r="17" spans="1:12" s="21" customFormat="1" x14ac:dyDescent="0.2">
      <c r="A17" s="90">
        <v>2</v>
      </c>
      <c r="B17" s="95" t="s">
        <v>107</v>
      </c>
      <c r="C17" s="96" t="s">
        <v>34</v>
      </c>
      <c r="D17" s="97" t="s">
        <v>118</v>
      </c>
      <c r="E17" s="97"/>
      <c r="F17" s="97"/>
      <c r="G17" s="98">
        <f>G18+G24+G46</f>
        <v>3932.7</v>
      </c>
      <c r="H17" s="240">
        <f>H18+H24+H46</f>
        <v>101.19999999999999</v>
      </c>
      <c r="I17" s="251">
        <f>I18+I24+I46</f>
        <v>4033.8999999999996</v>
      </c>
      <c r="J17" s="188"/>
    </row>
    <row r="18" spans="1:12" ht="38.25" x14ac:dyDescent="0.2">
      <c r="A18" s="90">
        <v>3</v>
      </c>
      <c r="B18" s="95" t="s">
        <v>108</v>
      </c>
      <c r="C18" s="96" t="s">
        <v>34</v>
      </c>
      <c r="D18" s="97" t="s">
        <v>119</v>
      </c>
      <c r="E18" s="97"/>
      <c r="F18" s="97"/>
      <c r="G18" s="98">
        <f>G19</f>
        <v>729</v>
      </c>
      <c r="H18" s="138">
        <f t="shared" ref="H18:I22" si="0">H19</f>
        <v>0</v>
      </c>
      <c r="I18" s="98">
        <f t="shared" si="0"/>
        <v>729</v>
      </c>
      <c r="J18" s="187"/>
    </row>
    <row r="19" spans="1:12" ht="35.25" customHeight="1" x14ac:dyDescent="0.2">
      <c r="A19" s="90">
        <v>4</v>
      </c>
      <c r="B19" s="99" t="s">
        <v>155</v>
      </c>
      <c r="C19" s="96" t="s">
        <v>34</v>
      </c>
      <c r="D19" s="96" t="s">
        <v>119</v>
      </c>
      <c r="E19" s="96" t="s">
        <v>207</v>
      </c>
      <c r="F19" s="96"/>
      <c r="G19" s="100">
        <f>G20</f>
        <v>729</v>
      </c>
      <c r="H19" s="133">
        <f t="shared" si="0"/>
        <v>0</v>
      </c>
      <c r="I19" s="100">
        <f t="shared" si="0"/>
        <v>729</v>
      </c>
      <c r="J19" s="187"/>
    </row>
    <row r="20" spans="1:12" ht="33.75" customHeight="1" x14ac:dyDescent="0.2">
      <c r="A20" s="90">
        <v>5</v>
      </c>
      <c r="B20" s="99" t="s">
        <v>156</v>
      </c>
      <c r="C20" s="96" t="s">
        <v>34</v>
      </c>
      <c r="D20" s="96" t="s">
        <v>119</v>
      </c>
      <c r="E20" s="96" t="s">
        <v>208</v>
      </c>
      <c r="F20" s="96"/>
      <c r="G20" s="100">
        <f>G21</f>
        <v>729</v>
      </c>
      <c r="H20" s="114">
        <f>H21</f>
        <v>0</v>
      </c>
      <c r="I20" s="100">
        <f>I21</f>
        <v>729</v>
      </c>
      <c r="J20" s="187"/>
      <c r="L20" s="187"/>
    </row>
    <row r="21" spans="1:12" ht="51" x14ac:dyDescent="0.2">
      <c r="A21" s="90">
        <v>6</v>
      </c>
      <c r="B21" s="99" t="s">
        <v>104</v>
      </c>
      <c r="C21" s="96" t="s">
        <v>34</v>
      </c>
      <c r="D21" s="96" t="s">
        <v>119</v>
      </c>
      <c r="E21" s="96" t="s">
        <v>209</v>
      </c>
      <c r="F21" s="96" t="s">
        <v>116</v>
      </c>
      <c r="G21" s="100">
        <f>G22</f>
        <v>729</v>
      </c>
      <c r="H21" s="133">
        <f t="shared" si="0"/>
        <v>0</v>
      </c>
      <c r="I21" s="100">
        <f t="shared" si="0"/>
        <v>729</v>
      </c>
      <c r="J21" s="187"/>
    </row>
    <row r="22" spans="1:12" s="112" customFormat="1" ht="67.5" customHeight="1" x14ac:dyDescent="0.2">
      <c r="A22" s="90">
        <v>7</v>
      </c>
      <c r="B22" s="99" t="s">
        <v>105</v>
      </c>
      <c r="C22" s="96" t="s">
        <v>34</v>
      </c>
      <c r="D22" s="96" t="s">
        <v>119</v>
      </c>
      <c r="E22" s="96" t="s">
        <v>209</v>
      </c>
      <c r="F22" s="96" t="s">
        <v>117</v>
      </c>
      <c r="G22" s="100">
        <f>G23</f>
        <v>729</v>
      </c>
      <c r="H22" s="133">
        <f t="shared" si="0"/>
        <v>0</v>
      </c>
      <c r="I22" s="100">
        <f t="shared" si="0"/>
        <v>729</v>
      </c>
      <c r="J22" s="189"/>
    </row>
    <row r="23" spans="1:12" ht="39" customHeight="1" x14ac:dyDescent="0.2">
      <c r="A23" s="90">
        <v>8</v>
      </c>
      <c r="B23" s="99" t="s">
        <v>106</v>
      </c>
      <c r="C23" s="96" t="s">
        <v>34</v>
      </c>
      <c r="D23" s="96" t="s">
        <v>119</v>
      </c>
      <c r="E23" s="96" t="s">
        <v>209</v>
      </c>
      <c r="F23" s="96" t="s">
        <v>40</v>
      </c>
      <c r="G23" s="100">
        <v>729</v>
      </c>
      <c r="H23" s="139"/>
      <c r="I23" s="195">
        <f>G23+H23</f>
        <v>729</v>
      </c>
      <c r="J23" s="187"/>
    </row>
    <row r="24" spans="1:12" ht="51" x14ac:dyDescent="0.2">
      <c r="A24" s="90">
        <v>9</v>
      </c>
      <c r="B24" s="95" t="s">
        <v>59</v>
      </c>
      <c r="C24" s="96" t="s">
        <v>34</v>
      </c>
      <c r="D24" s="97" t="s">
        <v>120</v>
      </c>
      <c r="E24" s="97"/>
      <c r="F24" s="97"/>
      <c r="G24" s="98">
        <f>G25</f>
        <v>3198.7</v>
      </c>
      <c r="H24" s="138">
        <f>H25</f>
        <v>101.19999999999999</v>
      </c>
      <c r="I24" s="98">
        <f>I25</f>
        <v>3299.8999999999996</v>
      </c>
      <c r="J24" s="187"/>
    </row>
    <row r="25" spans="1:12" ht="25.5" x14ac:dyDescent="0.2">
      <c r="A25" s="90">
        <v>10</v>
      </c>
      <c r="B25" s="99" t="s">
        <v>157</v>
      </c>
      <c r="C25" s="96" t="s">
        <v>34</v>
      </c>
      <c r="D25" s="96" t="s">
        <v>120</v>
      </c>
      <c r="E25" s="96" t="s">
        <v>207</v>
      </c>
      <c r="F25" s="96"/>
      <c r="G25" s="100">
        <f>G26</f>
        <v>3198.7</v>
      </c>
      <c r="H25" s="147">
        <f t="shared" ref="H25:I25" si="1">H26</f>
        <v>101.19999999999999</v>
      </c>
      <c r="I25" s="199">
        <f t="shared" si="1"/>
        <v>3299.8999999999996</v>
      </c>
      <c r="J25" s="187"/>
    </row>
    <row r="26" spans="1:12" ht="25.5" x14ac:dyDescent="0.2">
      <c r="A26" s="90">
        <v>11</v>
      </c>
      <c r="B26" s="99" t="s">
        <v>158</v>
      </c>
      <c r="C26" s="96" t="s">
        <v>34</v>
      </c>
      <c r="D26" s="96" t="s">
        <v>120</v>
      </c>
      <c r="E26" s="96" t="s">
        <v>208</v>
      </c>
      <c r="F26" s="96"/>
      <c r="G26" s="199">
        <f>G30+G27+G37+G40+G43</f>
        <v>3198.7</v>
      </c>
      <c r="H26" s="133">
        <f>H30+H27+H37+H40+H43</f>
        <v>101.19999999999999</v>
      </c>
      <c r="I26" s="100">
        <f>I30+I27+I37+I40+I43</f>
        <v>3299.8999999999996</v>
      </c>
      <c r="J26" s="187"/>
    </row>
    <row r="27" spans="1:12" ht="76.5" x14ac:dyDescent="0.2">
      <c r="A27" s="90">
        <v>12</v>
      </c>
      <c r="B27" s="99" t="s">
        <v>159</v>
      </c>
      <c r="C27" s="96" t="s">
        <v>34</v>
      </c>
      <c r="D27" s="96" t="s">
        <v>120</v>
      </c>
      <c r="E27" s="96" t="s">
        <v>210</v>
      </c>
      <c r="F27" s="96" t="s">
        <v>116</v>
      </c>
      <c r="G27" s="100">
        <f t="shared" ref="G27:I28" si="2">G28</f>
        <v>2.9</v>
      </c>
      <c r="H27" s="147">
        <f t="shared" si="2"/>
        <v>0</v>
      </c>
      <c r="I27" s="199">
        <f t="shared" si="2"/>
        <v>2.9</v>
      </c>
      <c r="J27" s="187"/>
    </row>
    <row r="28" spans="1:12" ht="25.5" x14ac:dyDescent="0.2">
      <c r="A28" s="90">
        <v>13</v>
      </c>
      <c r="B28" s="99" t="s">
        <v>109</v>
      </c>
      <c r="C28" s="96" t="s">
        <v>34</v>
      </c>
      <c r="D28" s="96" t="s">
        <v>120</v>
      </c>
      <c r="E28" s="96" t="s">
        <v>210</v>
      </c>
      <c r="F28" s="96" t="s">
        <v>121</v>
      </c>
      <c r="G28" s="100">
        <f t="shared" si="2"/>
        <v>2.9</v>
      </c>
      <c r="H28" s="133">
        <f t="shared" si="2"/>
        <v>0</v>
      </c>
      <c r="I28" s="100">
        <f t="shared" si="2"/>
        <v>2.9</v>
      </c>
      <c r="J28" s="187"/>
    </row>
    <row r="29" spans="1:12" ht="38.25" x14ac:dyDescent="0.2">
      <c r="A29" s="90">
        <v>14</v>
      </c>
      <c r="B29" s="99" t="s">
        <v>110</v>
      </c>
      <c r="C29" s="96" t="s">
        <v>34</v>
      </c>
      <c r="D29" s="96" t="s">
        <v>120</v>
      </c>
      <c r="E29" s="96" t="s">
        <v>210</v>
      </c>
      <c r="F29" s="96" t="s">
        <v>100</v>
      </c>
      <c r="G29" s="100">
        <v>2.9</v>
      </c>
      <c r="H29" s="139"/>
      <c r="I29" s="195">
        <f>G29+H29</f>
        <v>2.9</v>
      </c>
      <c r="J29" s="187"/>
    </row>
    <row r="30" spans="1:12" ht="54.75" customHeight="1" x14ac:dyDescent="0.2">
      <c r="A30" s="90">
        <v>15</v>
      </c>
      <c r="B30" s="99" t="s">
        <v>104</v>
      </c>
      <c r="C30" s="96" t="s">
        <v>34</v>
      </c>
      <c r="D30" s="96" t="s">
        <v>120</v>
      </c>
      <c r="E30" s="96" t="s">
        <v>209</v>
      </c>
      <c r="F30" s="96"/>
      <c r="G30" s="100">
        <f>G31+G33+G35</f>
        <v>2271</v>
      </c>
      <c r="H30" s="114">
        <f>H31+H33+H35</f>
        <v>10.199999999999999</v>
      </c>
      <c r="I30" s="100">
        <f>I31+I33+I35</f>
        <v>2281.1999999999998</v>
      </c>
      <c r="J30" s="187"/>
    </row>
    <row r="31" spans="1:12" ht="63.75" x14ac:dyDescent="0.2">
      <c r="A31" s="90">
        <v>16</v>
      </c>
      <c r="B31" s="99" t="s">
        <v>105</v>
      </c>
      <c r="C31" s="96" t="s">
        <v>34</v>
      </c>
      <c r="D31" s="96" t="s">
        <v>120</v>
      </c>
      <c r="E31" s="96" t="s">
        <v>209</v>
      </c>
      <c r="F31" s="96" t="s">
        <v>117</v>
      </c>
      <c r="G31" s="100">
        <f>G32</f>
        <v>1706.2</v>
      </c>
      <c r="H31" s="133">
        <f>H32</f>
        <v>0</v>
      </c>
      <c r="I31" s="100">
        <f>I32</f>
        <v>1706.2</v>
      </c>
      <c r="J31" s="187"/>
    </row>
    <row r="32" spans="1:12" ht="30.75" customHeight="1" x14ac:dyDescent="0.2">
      <c r="A32" s="90">
        <v>17</v>
      </c>
      <c r="B32" s="99" t="s">
        <v>106</v>
      </c>
      <c r="C32" s="96" t="s">
        <v>34</v>
      </c>
      <c r="D32" s="96" t="s">
        <v>120</v>
      </c>
      <c r="E32" s="96" t="s">
        <v>209</v>
      </c>
      <c r="F32" s="96" t="s">
        <v>40</v>
      </c>
      <c r="G32" s="100">
        <v>1706.2</v>
      </c>
      <c r="H32" s="140"/>
      <c r="I32" s="195">
        <f>G32+H32</f>
        <v>1706.2</v>
      </c>
      <c r="J32" s="187"/>
    </row>
    <row r="33" spans="1:11" ht="34.5" customHeight="1" x14ac:dyDescent="0.2">
      <c r="A33" s="90">
        <v>18</v>
      </c>
      <c r="B33" s="99" t="s">
        <v>109</v>
      </c>
      <c r="C33" s="96" t="s">
        <v>34</v>
      </c>
      <c r="D33" s="96" t="s">
        <v>120</v>
      </c>
      <c r="E33" s="96" t="s">
        <v>209</v>
      </c>
      <c r="F33" s="96" t="s">
        <v>121</v>
      </c>
      <c r="G33" s="100">
        <f>G34</f>
        <v>563.79999999999995</v>
      </c>
      <c r="H33" s="133">
        <f>H34</f>
        <v>10.199999999999999</v>
      </c>
      <c r="I33" s="100">
        <f>I34</f>
        <v>574</v>
      </c>
      <c r="J33" s="187"/>
    </row>
    <row r="34" spans="1:11" ht="46.5" customHeight="1" x14ac:dyDescent="0.2">
      <c r="A34" s="90">
        <v>19</v>
      </c>
      <c r="B34" s="99" t="s">
        <v>110</v>
      </c>
      <c r="C34" s="96" t="s">
        <v>34</v>
      </c>
      <c r="D34" s="96" t="s">
        <v>120</v>
      </c>
      <c r="E34" s="96" t="s">
        <v>209</v>
      </c>
      <c r="F34" s="96" t="s">
        <v>100</v>
      </c>
      <c r="G34" s="100">
        <v>563.79999999999995</v>
      </c>
      <c r="H34" s="140">
        <v>10.199999999999999</v>
      </c>
      <c r="I34" s="195">
        <f>G34+H34</f>
        <v>574</v>
      </c>
      <c r="J34" s="187"/>
      <c r="K34" s="17"/>
    </row>
    <row r="35" spans="1:11" ht="23.25" customHeight="1" x14ac:dyDescent="0.2">
      <c r="A35" s="90">
        <v>20</v>
      </c>
      <c r="B35" s="99" t="s">
        <v>111</v>
      </c>
      <c r="C35" s="96" t="s">
        <v>34</v>
      </c>
      <c r="D35" s="96" t="s">
        <v>120</v>
      </c>
      <c r="E35" s="96" t="s">
        <v>209</v>
      </c>
      <c r="F35" s="96" t="s">
        <v>122</v>
      </c>
      <c r="G35" s="100">
        <f>G36</f>
        <v>1</v>
      </c>
      <c r="H35" s="140">
        <f>H36</f>
        <v>0</v>
      </c>
      <c r="I35" s="195">
        <f>G35+H35</f>
        <v>1</v>
      </c>
      <c r="J35" s="187"/>
    </row>
    <row r="36" spans="1:11" ht="23.25" customHeight="1" x14ac:dyDescent="0.2">
      <c r="A36" s="90">
        <v>21</v>
      </c>
      <c r="B36" s="99" t="s">
        <v>233</v>
      </c>
      <c r="C36" s="96" t="s">
        <v>34</v>
      </c>
      <c r="D36" s="96" t="s">
        <v>120</v>
      </c>
      <c r="E36" s="96" t="s">
        <v>209</v>
      </c>
      <c r="F36" s="96" t="s">
        <v>231</v>
      </c>
      <c r="G36" s="100">
        <v>1</v>
      </c>
      <c r="H36" s="140"/>
      <c r="I36" s="195">
        <f>G36+H36</f>
        <v>1</v>
      </c>
      <c r="J36" s="187"/>
    </row>
    <row r="37" spans="1:11" ht="54.75" customHeight="1" x14ac:dyDescent="0.2">
      <c r="A37" s="90">
        <v>22</v>
      </c>
      <c r="B37" s="99" t="s">
        <v>5</v>
      </c>
      <c r="C37" s="96" t="s">
        <v>34</v>
      </c>
      <c r="D37" s="96" t="s">
        <v>120</v>
      </c>
      <c r="E37" s="96" t="s">
        <v>211</v>
      </c>
      <c r="F37" s="96"/>
      <c r="G37" s="100">
        <f t="shared" ref="G37:I38" si="3">G38</f>
        <v>924.8</v>
      </c>
      <c r="H37" s="133">
        <f t="shared" si="3"/>
        <v>-171</v>
      </c>
      <c r="I37" s="100">
        <f t="shared" si="3"/>
        <v>753.8</v>
      </c>
      <c r="J37" s="187"/>
    </row>
    <row r="38" spans="1:11" ht="53.25" customHeight="1" x14ac:dyDescent="0.2">
      <c r="A38" s="90">
        <v>23</v>
      </c>
      <c r="B38" s="99" t="s">
        <v>5</v>
      </c>
      <c r="C38" s="96" t="s">
        <v>34</v>
      </c>
      <c r="D38" s="96" t="s">
        <v>120</v>
      </c>
      <c r="E38" s="96" t="s">
        <v>211</v>
      </c>
      <c r="F38" s="96" t="s">
        <v>117</v>
      </c>
      <c r="G38" s="100">
        <f t="shared" si="3"/>
        <v>924.8</v>
      </c>
      <c r="H38" s="133">
        <f t="shared" si="3"/>
        <v>-171</v>
      </c>
      <c r="I38" s="100">
        <f t="shared" si="3"/>
        <v>753.8</v>
      </c>
      <c r="J38" s="187"/>
    </row>
    <row r="39" spans="1:11" ht="30.75" customHeight="1" x14ac:dyDescent="0.2">
      <c r="A39" s="90">
        <v>24</v>
      </c>
      <c r="B39" s="99" t="s">
        <v>106</v>
      </c>
      <c r="C39" s="96" t="s">
        <v>34</v>
      </c>
      <c r="D39" s="96" t="s">
        <v>120</v>
      </c>
      <c r="E39" s="96" t="s">
        <v>211</v>
      </c>
      <c r="F39" s="96" t="s">
        <v>40</v>
      </c>
      <c r="G39" s="100">
        <v>924.8</v>
      </c>
      <c r="H39" s="140">
        <v>-171</v>
      </c>
      <c r="I39" s="195">
        <f>G39+H39</f>
        <v>753.8</v>
      </c>
      <c r="J39" s="187"/>
    </row>
    <row r="40" spans="1:11" ht="93" customHeight="1" x14ac:dyDescent="0.2">
      <c r="A40" s="90">
        <v>25</v>
      </c>
      <c r="B40" s="177" t="s">
        <v>306</v>
      </c>
      <c r="C40" s="96" t="s">
        <v>34</v>
      </c>
      <c r="D40" s="96" t="s">
        <v>120</v>
      </c>
      <c r="E40" s="96" t="s">
        <v>305</v>
      </c>
      <c r="F40" s="96" t="s">
        <v>116</v>
      </c>
      <c r="G40" s="115">
        <f>G41</f>
        <v>0</v>
      </c>
      <c r="H40" s="178">
        <f t="shared" ref="H40:I44" si="4">H41</f>
        <v>91</v>
      </c>
      <c r="I40" s="100">
        <f t="shared" si="4"/>
        <v>91</v>
      </c>
      <c r="J40" s="212"/>
      <c r="K40" s="187"/>
    </row>
    <row r="41" spans="1:11" ht="55.5" customHeight="1" x14ac:dyDescent="0.2">
      <c r="A41" s="90">
        <v>26</v>
      </c>
      <c r="B41" s="99" t="s">
        <v>5</v>
      </c>
      <c r="C41" s="96" t="s">
        <v>34</v>
      </c>
      <c r="D41" s="96" t="s">
        <v>120</v>
      </c>
      <c r="E41" s="96" t="s">
        <v>305</v>
      </c>
      <c r="F41" s="96" t="s">
        <v>117</v>
      </c>
      <c r="G41" s="115">
        <f>G42</f>
        <v>0</v>
      </c>
      <c r="H41" s="178">
        <f t="shared" si="4"/>
        <v>91</v>
      </c>
      <c r="I41" s="100">
        <f t="shared" si="4"/>
        <v>91</v>
      </c>
      <c r="J41" s="212"/>
    </row>
    <row r="42" spans="1:11" ht="30.75" customHeight="1" x14ac:dyDescent="0.2">
      <c r="A42" s="90">
        <v>27</v>
      </c>
      <c r="B42" s="99" t="s">
        <v>106</v>
      </c>
      <c r="C42" s="96" t="s">
        <v>34</v>
      </c>
      <c r="D42" s="96" t="s">
        <v>120</v>
      </c>
      <c r="E42" s="96" t="s">
        <v>305</v>
      </c>
      <c r="F42" s="96" t="s">
        <v>40</v>
      </c>
      <c r="G42" s="115"/>
      <c r="H42" s="132">
        <v>91</v>
      </c>
      <c r="I42" s="100">
        <f>G42+H42</f>
        <v>91</v>
      </c>
      <c r="J42" s="212"/>
      <c r="K42" s="187"/>
    </row>
    <row r="43" spans="1:11" s="267" customFormat="1" ht="93" customHeight="1" x14ac:dyDescent="0.2">
      <c r="A43" s="90">
        <v>28</v>
      </c>
      <c r="B43" s="177" t="s">
        <v>308</v>
      </c>
      <c r="C43" s="96" t="s">
        <v>34</v>
      </c>
      <c r="D43" s="96" t="s">
        <v>120</v>
      </c>
      <c r="E43" s="96" t="s">
        <v>307</v>
      </c>
      <c r="F43" s="96" t="s">
        <v>116</v>
      </c>
      <c r="G43" s="115">
        <f>G44</f>
        <v>0</v>
      </c>
      <c r="H43" s="178">
        <f t="shared" si="4"/>
        <v>171</v>
      </c>
      <c r="I43" s="100">
        <f t="shared" si="4"/>
        <v>171</v>
      </c>
      <c r="J43" s="212"/>
      <c r="K43" s="187"/>
    </row>
    <row r="44" spans="1:11" s="267" customFormat="1" ht="55.5" customHeight="1" x14ac:dyDescent="0.2">
      <c r="A44" s="90">
        <v>29</v>
      </c>
      <c r="B44" s="99" t="s">
        <v>5</v>
      </c>
      <c r="C44" s="96" t="s">
        <v>34</v>
      </c>
      <c r="D44" s="96" t="s">
        <v>120</v>
      </c>
      <c r="E44" s="96" t="s">
        <v>307</v>
      </c>
      <c r="F44" s="96" t="s">
        <v>117</v>
      </c>
      <c r="G44" s="115">
        <f>G45</f>
        <v>0</v>
      </c>
      <c r="H44" s="178">
        <f t="shared" si="4"/>
        <v>171</v>
      </c>
      <c r="I44" s="100">
        <f t="shared" si="4"/>
        <v>171</v>
      </c>
      <c r="J44" s="212"/>
    </row>
    <row r="45" spans="1:11" s="267" customFormat="1" ht="30.75" customHeight="1" x14ac:dyDescent="0.2">
      <c r="A45" s="90">
        <v>30</v>
      </c>
      <c r="B45" s="99" t="s">
        <v>106</v>
      </c>
      <c r="C45" s="96" t="s">
        <v>34</v>
      </c>
      <c r="D45" s="96" t="s">
        <v>120</v>
      </c>
      <c r="E45" s="96" t="s">
        <v>307</v>
      </c>
      <c r="F45" s="96" t="s">
        <v>40</v>
      </c>
      <c r="G45" s="115"/>
      <c r="H45" s="132">
        <v>171</v>
      </c>
      <c r="I45" s="100">
        <f>G45+H45</f>
        <v>171</v>
      </c>
      <c r="J45" s="212"/>
      <c r="K45" s="187"/>
    </row>
    <row r="46" spans="1:11" x14ac:dyDescent="0.2">
      <c r="A46" s="90">
        <v>31</v>
      </c>
      <c r="B46" s="95" t="s">
        <v>128</v>
      </c>
      <c r="C46" s="97" t="s">
        <v>34</v>
      </c>
      <c r="D46" s="97" t="s">
        <v>124</v>
      </c>
      <c r="E46" s="101"/>
      <c r="F46" s="101"/>
      <c r="G46" s="98">
        <f>G47</f>
        <v>5</v>
      </c>
      <c r="H46" s="240">
        <f t="shared" ref="H46:I50" si="5">H47</f>
        <v>0</v>
      </c>
      <c r="I46" s="247">
        <f t="shared" si="5"/>
        <v>5</v>
      </c>
      <c r="J46" s="187"/>
    </row>
    <row r="47" spans="1:11" s="112" customFormat="1" ht="12.75" customHeight="1" x14ac:dyDescent="0.2">
      <c r="A47" s="90">
        <v>32</v>
      </c>
      <c r="B47" s="99" t="s">
        <v>157</v>
      </c>
      <c r="C47" s="96" t="s">
        <v>34</v>
      </c>
      <c r="D47" s="96" t="s">
        <v>124</v>
      </c>
      <c r="E47" s="96" t="s">
        <v>207</v>
      </c>
      <c r="F47" s="96"/>
      <c r="G47" s="100">
        <f>G48</f>
        <v>5</v>
      </c>
      <c r="H47" s="133">
        <f t="shared" si="5"/>
        <v>0</v>
      </c>
      <c r="I47" s="248">
        <f t="shared" si="5"/>
        <v>5</v>
      </c>
      <c r="J47" s="189"/>
    </row>
    <row r="48" spans="1:11" ht="15" customHeight="1" x14ac:dyDescent="0.2">
      <c r="A48" s="90">
        <v>33</v>
      </c>
      <c r="B48" s="99" t="s">
        <v>158</v>
      </c>
      <c r="C48" s="96" t="s">
        <v>34</v>
      </c>
      <c r="D48" s="96" t="s">
        <v>124</v>
      </c>
      <c r="E48" s="96" t="s">
        <v>208</v>
      </c>
      <c r="F48" s="96"/>
      <c r="G48" s="100">
        <f>G49</f>
        <v>5</v>
      </c>
      <c r="H48" s="133">
        <f t="shared" si="5"/>
        <v>0</v>
      </c>
      <c r="I48" s="249">
        <f t="shared" si="5"/>
        <v>5</v>
      </c>
      <c r="J48" s="187"/>
    </row>
    <row r="49" spans="1:10" ht="12.75" customHeight="1" x14ac:dyDescent="0.2">
      <c r="A49" s="90">
        <v>34</v>
      </c>
      <c r="B49" s="99" t="s">
        <v>160</v>
      </c>
      <c r="C49" s="96" t="s">
        <v>34</v>
      </c>
      <c r="D49" s="96" t="s">
        <v>124</v>
      </c>
      <c r="E49" s="96" t="s">
        <v>212</v>
      </c>
      <c r="F49" s="96"/>
      <c r="G49" s="100">
        <f>G50</f>
        <v>5</v>
      </c>
      <c r="H49" s="133">
        <f t="shared" si="5"/>
        <v>0</v>
      </c>
      <c r="I49" s="250">
        <f t="shared" si="5"/>
        <v>5</v>
      </c>
      <c r="J49" s="187"/>
    </row>
    <row r="50" spans="1:10" ht="19.5" customHeight="1" x14ac:dyDescent="0.2">
      <c r="A50" s="90">
        <v>35</v>
      </c>
      <c r="B50" s="99" t="s">
        <v>111</v>
      </c>
      <c r="C50" s="96" t="s">
        <v>34</v>
      </c>
      <c r="D50" s="96" t="s">
        <v>124</v>
      </c>
      <c r="E50" s="96" t="s">
        <v>212</v>
      </c>
      <c r="F50" s="96" t="s">
        <v>122</v>
      </c>
      <c r="G50" s="100">
        <f>G51</f>
        <v>5</v>
      </c>
      <c r="H50" s="133">
        <f t="shared" si="5"/>
        <v>0</v>
      </c>
      <c r="I50" s="248">
        <f t="shared" si="5"/>
        <v>5</v>
      </c>
      <c r="J50" s="187"/>
    </row>
    <row r="51" spans="1:10" s="20" customFormat="1" ht="18.75" customHeight="1" x14ac:dyDescent="0.2">
      <c r="A51" s="90">
        <v>36</v>
      </c>
      <c r="B51" s="99" t="s">
        <v>112</v>
      </c>
      <c r="C51" s="96" t="s">
        <v>34</v>
      </c>
      <c r="D51" s="96" t="s">
        <v>124</v>
      </c>
      <c r="E51" s="96" t="s">
        <v>212</v>
      </c>
      <c r="F51" s="96" t="s">
        <v>123</v>
      </c>
      <c r="G51" s="100">
        <v>5</v>
      </c>
      <c r="H51" s="140"/>
      <c r="I51" s="249">
        <f>G51+H51</f>
        <v>5</v>
      </c>
      <c r="J51" s="190"/>
    </row>
    <row r="52" spans="1:10" ht="30" customHeight="1" x14ac:dyDescent="0.2">
      <c r="A52" s="90">
        <v>37</v>
      </c>
      <c r="B52" s="95" t="s">
        <v>113</v>
      </c>
      <c r="C52" s="97" t="s">
        <v>34</v>
      </c>
      <c r="D52" s="97" t="s">
        <v>125</v>
      </c>
      <c r="E52" s="97"/>
      <c r="F52" s="97"/>
      <c r="G52" s="98">
        <f>G53</f>
        <v>67.400000000000006</v>
      </c>
      <c r="H52" s="138">
        <f>H53</f>
        <v>11.399999999999999</v>
      </c>
      <c r="I52" s="98">
        <f>I53</f>
        <v>78.8</v>
      </c>
      <c r="J52" s="187"/>
    </row>
    <row r="53" spans="1:10" ht="23.25" customHeight="1" x14ac:dyDescent="0.2">
      <c r="A53" s="90">
        <v>38</v>
      </c>
      <c r="B53" s="99" t="s">
        <v>114</v>
      </c>
      <c r="C53" s="96" t="s">
        <v>34</v>
      </c>
      <c r="D53" s="96" t="s">
        <v>126</v>
      </c>
      <c r="E53" s="96"/>
      <c r="F53" s="96"/>
      <c r="G53" s="100">
        <f>G56</f>
        <v>67.400000000000006</v>
      </c>
      <c r="H53" s="133">
        <f>H56</f>
        <v>11.399999999999999</v>
      </c>
      <c r="I53" s="100">
        <f>I56</f>
        <v>78.8</v>
      </c>
      <c r="J53" s="187"/>
    </row>
    <row r="54" spans="1:10" ht="25.5" x14ac:dyDescent="0.2">
      <c r="A54" s="90">
        <v>39</v>
      </c>
      <c r="B54" s="99" t="s">
        <v>157</v>
      </c>
      <c r="C54" s="96" t="s">
        <v>34</v>
      </c>
      <c r="D54" s="96" t="s">
        <v>126</v>
      </c>
      <c r="E54" s="96" t="s">
        <v>207</v>
      </c>
      <c r="F54" s="96"/>
      <c r="G54" s="100">
        <f t="shared" ref="G54:I55" si="6">G55</f>
        <v>67.400000000000006</v>
      </c>
      <c r="H54" s="133">
        <f t="shared" si="6"/>
        <v>11.399999999999999</v>
      </c>
      <c r="I54" s="100">
        <f t="shared" si="6"/>
        <v>78.8</v>
      </c>
      <c r="J54" s="187"/>
    </row>
    <row r="55" spans="1:10" s="21" customFormat="1" ht="25.5" x14ac:dyDescent="0.2">
      <c r="A55" s="90">
        <v>40</v>
      </c>
      <c r="B55" s="99" t="s">
        <v>158</v>
      </c>
      <c r="C55" s="96" t="s">
        <v>34</v>
      </c>
      <c r="D55" s="96" t="s">
        <v>126</v>
      </c>
      <c r="E55" s="96" t="s">
        <v>208</v>
      </c>
      <c r="F55" s="96"/>
      <c r="G55" s="100">
        <f t="shared" si="6"/>
        <v>67.400000000000006</v>
      </c>
      <c r="H55" s="133">
        <f t="shared" si="6"/>
        <v>11.399999999999999</v>
      </c>
      <c r="I55" s="100">
        <f t="shared" si="6"/>
        <v>78.8</v>
      </c>
      <c r="J55" s="188"/>
    </row>
    <row r="56" spans="1:10" ht="55.5" customHeight="1" x14ac:dyDescent="0.2">
      <c r="A56" s="90">
        <v>41</v>
      </c>
      <c r="B56" s="99" t="s">
        <v>173</v>
      </c>
      <c r="C56" s="96" t="s">
        <v>34</v>
      </c>
      <c r="D56" s="96" t="s">
        <v>126</v>
      </c>
      <c r="E56" s="96" t="s">
        <v>213</v>
      </c>
      <c r="F56" s="96" t="s">
        <v>116</v>
      </c>
      <c r="G56" s="100">
        <f>G57+G59</f>
        <v>67.400000000000006</v>
      </c>
      <c r="H56" s="133">
        <f>H57+H59</f>
        <v>11.399999999999999</v>
      </c>
      <c r="I56" s="100">
        <f>I57+I59</f>
        <v>78.8</v>
      </c>
      <c r="J56" s="187"/>
    </row>
    <row r="57" spans="1:10" s="112" customFormat="1" ht="76.5" customHeight="1" x14ac:dyDescent="0.2">
      <c r="A57" s="90">
        <v>42</v>
      </c>
      <c r="B57" s="99" t="s">
        <v>105</v>
      </c>
      <c r="C57" s="96" t="s">
        <v>34</v>
      </c>
      <c r="D57" s="96" t="s">
        <v>126</v>
      </c>
      <c r="E57" s="96" t="s">
        <v>213</v>
      </c>
      <c r="F57" s="96" t="s">
        <v>117</v>
      </c>
      <c r="G57" s="100">
        <f>G58</f>
        <v>62.9</v>
      </c>
      <c r="H57" s="133">
        <f>H58</f>
        <v>7.6</v>
      </c>
      <c r="I57" s="100">
        <f>I58</f>
        <v>70.5</v>
      </c>
      <c r="J57" s="189"/>
    </row>
    <row r="58" spans="1:10" s="112" customFormat="1" ht="29.25" customHeight="1" x14ac:dyDescent="0.2">
      <c r="A58" s="90">
        <v>43</v>
      </c>
      <c r="B58" s="99" t="s">
        <v>106</v>
      </c>
      <c r="C58" s="96" t="s">
        <v>34</v>
      </c>
      <c r="D58" s="96" t="s">
        <v>126</v>
      </c>
      <c r="E58" s="96" t="s">
        <v>213</v>
      </c>
      <c r="F58" s="96" t="s">
        <v>40</v>
      </c>
      <c r="G58" s="100">
        <v>62.9</v>
      </c>
      <c r="H58" s="139">
        <v>7.6</v>
      </c>
      <c r="I58" s="195">
        <f>G58+H58</f>
        <v>70.5</v>
      </c>
      <c r="J58" s="189"/>
    </row>
    <row r="59" spans="1:10" s="112" customFormat="1" ht="28.5" customHeight="1" x14ac:dyDescent="0.2">
      <c r="A59" s="90">
        <v>44</v>
      </c>
      <c r="B59" s="99" t="s">
        <v>109</v>
      </c>
      <c r="C59" s="96" t="s">
        <v>34</v>
      </c>
      <c r="D59" s="96" t="s">
        <v>126</v>
      </c>
      <c r="E59" s="96" t="s">
        <v>213</v>
      </c>
      <c r="F59" s="96" t="s">
        <v>121</v>
      </c>
      <c r="G59" s="100">
        <f>G60</f>
        <v>4.5</v>
      </c>
      <c r="H59" s="133">
        <f>H60</f>
        <v>3.8</v>
      </c>
      <c r="I59" s="100">
        <f>I60</f>
        <v>8.3000000000000007</v>
      </c>
      <c r="J59" s="189"/>
    </row>
    <row r="60" spans="1:10" ht="38.25" x14ac:dyDescent="0.2">
      <c r="A60" s="90">
        <v>45</v>
      </c>
      <c r="B60" s="99" t="s">
        <v>110</v>
      </c>
      <c r="C60" s="96" t="s">
        <v>34</v>
      </c>
      <c r="D60" s="96" t="s">
        <v>126</v>
      </c>
      <c r="E60" s="96" t="s">
        <v>213</v>
      </c>
      <c r="F60" s="96" t="s">
        <v>100</v>
      </c>
      <c r="G60" s="100">
        <v>4.5</v>
      </c>
      <c r="H60" s="139">
        <v>3.8</v>
      </c>
      <c r="I60" s="195">
        <f>G60+H60</f>
        <v>8.3000000000000007</v>
      </c>
      <c r="J60" s="187"/>
    </row>
    <row r="61" spans="1:10" s="20" customFormat="1" ht="25.5" x14ac:dyDescent="0.2">
      <c r="A61" s="90">
        <v>46</v>
      </c>
      <c r="B61" s="102" t="s">
        <v>161</v>
      </c>
      <c r="C61" s="103" t="s">
        <v>34</v>
      </c>
      <c r="D61" s="97" t="s">
        <v>162</v>
      </c>
      <c r="E61" s="96"/>
      <c r="F61" s="96"/>
      <c r="G61" s="98">
        <f>G62+G74</f>
        <v>30.5</v>
      </c>
      <c r="H61" s="138">
        <f>H62+H74</f>
        <v>25.1</v>
      </c>
      <c r="I61" s="98">
        <f>I62+I74</f>
        <v>55.6</v>
      </c>
      <c r="J61" s="190"/>
    </row>
    <row r="62" spans="1:10" ht="21" customHeight="1" x14ac:dyDescent="0.2">
      <c r="A62" s="90">
        <v>47</v>
      </c>
      <c r="B62" s="95" t="s">
        <v>85</v>
      </c>
      <c r="C62" s="103" t="s">
        <v>34</v>
      </c>
      <c r="D62" s="97" t="s">
        <v>94</v>
      </c>
      <c r="E62" s="97"/>
      <c r="F62" s="97"/>
      <c r="G62" s="98">
        <f t="shared" ref="G62:I69" si="7">G63</f>
        <v>30</v>
      </c>
      <c r="H62" s="138">
        <f t="shared" si="7"/>
        <v>25.1</v>
      </c>
      <c r="I62" s="98">
        <f t="shared" si="7"/>
        <v>55.1</v>
      </c>
      <c r="J62" s="187"/>
    </row>
    <row r="63" spans="1:10" ht="63.75" x14ac:dyDescent="0.2">
      <c r="A63" s="90">
        <v>48</v>
      </c>
      <c r="B63" s="104" t="s">
        <v>214</v>
      </c>
      <c r="C63" s="105" t="s">
        <v>34</v>
      </c>
      <c r="D63" s="96" t="s">
        <v>94</v>
      </c>
      <c r="E63" s="96" t="s">
        <v>215</v>
      </c>
      <c r="F63" s="96"/>
      <c r="G63" s="100">
        <f t="shared" si="7"/>
        <v>30</v>
      </c>
      <c r="H63" s="133">
        <f t="shared" si="7"/>
        <v>25.1</v>
      </c>
      <c r="I63" s="100">
        <f t="shared" si="7"/>
        <v>55.1</v>
      </c>
      <c r="J63" s="187"/>
    </row>
    <row r="64" spans="1:10" ht="25.5" x14ac:dyDescent="0.2">
      <c r="A64" s="90">
        <v>49</v>
      </c>
      <c r="B64" s="104" t="s">
        <v>163</v>
      </c>
      <c r="C64" s="105" t="s">
        <v>34</v>
      </c>
      <c r="D64" s="96" t="s">
        <v>94</v>
      </c>
      <c r="E64" s="96" t="s">
        <v>216</v>
      </c>
      <c r="F64" s="96"/>
      <c r="G64" s="100">
        <f>G65+G71+G68</f>
        <v>30</v>
      </c>
      <c r="H64" s="114">
        <f>H65+H71+H68</f>
        <v>25.1</v>
      </c>
      <c r="I64" s="100">
        <f>I65+I71+I68</f>
        <v>55.1</v>
      </c>
      <c r="J64" s="187"/>
    </row>
    <row r="65" spans="1:10" ht="102" x14ac:dyDescent="0.2">
      <c r="A65" s="90">
        <v>50</v>
      </c>
      <c r="B65" s="104" t="s">
        <v>177</v>
      </c>
      <c r="C65" s="105" t="s">
        <v>34</v>
      </c>
      <c r="D65" s="96" t="s">
        <v>94</v>
      </c>
      <c r="E65" s="96" t="s">
        <v>217</v>
      </c>
      <c r="F65" s="96"/>
      <c r="G65" s="100">
        <f t="shared" si="7"/>
        <v>30</v>
      </c>
      <c r="H65" s="133">
        <f t="shared" si="7"/>
        <v>-1.3</v>
      </c>
      <c r="I65" s="100">
        <f t="shared" si="7"/>
        <v>28.7</v>
      </c>
      <c r="J65" s="187"/>
    </row>
    <row r="66" spans="1:10" ht="29.25" customHeight="1" x14ac:dyDescent="0.2">
      <c r="A66" s="90">
        <v>51</v>
      </c>
      <c r="B66" s="99" t="s">
        <v>109</v>
      </c>
      <c r="C66" s="105" t="s">
        <v>34</v>
      </c>
      <c r="D66" s="96" t="s">
        <v>94</v>
      </c>
      <c r="E66" s="96" t="s">
        <v>217</v>
      </c>
      <c r="F66" s="96" t="s">
        <v>121</v>
      </c>
      <c r="G66" s="100">
        <f t="shared" si="7"/>
        <v>30</v>
      </c>
      <c r="H66" s="133">
        <f t="shared" si="7"/>
        <v>-1.3</v>
      </c>
      <c r="I66" s="100">
        <f t="shared" si="7"/>
        <v>28.7</v>
      </c>
      <c r="J66" s="187"/>
    </row>
    <row r="67" spans="1:10" ht="48" customHeight="1" x14ac:dyDescent="0.2">
      <c r="A67" s="90">
        <v>52</v>
      </c>
      <c r="B67" s="99" t="s">
        <v>110</v>
      </c>
      <c r="C67" s="105" t="s">
        <v>34</v>
      </c>
      <c r="D67" s="96" t="s">
        <v>94</v>
      </c>
      <c r="E67" s="96" t="s">
        <v>217</v>
      </c>
      <c r="F67" s="96" t="s">
        <v>100</v>
      </c>
      <c r="G67" s="100">
        <v>30</v>
      </c>
      <c r="H67" s="242">
        <v>-1.3</v>
      </c>
      <c r="I67" s="196">
        <f>G67+H67</f>
        <v>28.7</v>
      </c>
      <c r="J67" s="187"/>
    </row>
    <row r="68" spans="1:10" ht="114.75" x14ac:dyDescent="0.2">
      <c r="A68" s="90">
        <v>53</v>
      </c>
      <c r="B68" s="104" t="s">
        <v>267</v>
      </c>
      <c r="C68" s="105" t="s">
        <v>34</v>
      </c>
      <c r="D68" s="96" t="s">
        <v>94</v>
      </c>
      <c r="E68" s="96" t="s">
        <v>263</v>
      </c>
      <c r="F68" s="96"/>
      <c r="G68" s="100">
        <f t="shared" si="7"/>
        <v>0</v>
      </c>
      <c r="H68" s="133">
        <f t="shared" si="7"/>
        <v>25.1</v>
      </c>
      <c r="I68" s="100">
        <f t="shared" si="7"/>
        <v>25.1</v>
      </c>
      <c r="J68" s="187"/>
    </row>
    <row r="69" spans="1:10" ht="29.25" customHeight="1" x14ac:dyDescent="0.2">
      <c r="A69" s="90">
        <v>54</v>
      </c>
      <c r="B69" s="99" t="s">
        <v>109</v>
      </c>
      <c r="C69" s="105" t="s">
        <v>34</v>
      </c>
      <c r="D69" s="96" t="s">
        <v>94</v>
      </c>
      <c r="E69" s="96" t="s">
        <v>263</v>
      </c>
      <c r="F69" s="96" t="s">
        <v>121</v>
      </c>
      <c r="G69" s="100">
        <f t="shared" si="7"/>
        <v>0</v>
      </c>
      <c r="H69" s="133">
        <f t="shared" si="7"/>
        <v>25.1</v>
      </c>
      <c r="I69" s="100">
        <f t="shared" si="7"/>
        <v>25.1</v>
      </c>
      <c r="J69" s="187"/>
    </row>
    <row r="70" spans="1:10" ht="48" customHeight="1" x14ac:dyDescent="0.2">
      <c r="A70" s="90">
        <v>55</v>
      </c>
      <c r="B70" s="99" t="s">
        <v>110</v>
      </c>
      <c r="C70" s="105" t="s">
        <v>34</v>
      </c>
      <c r="D70" s="96" t="s">
        <v>94</v>
      </c>
      <c r="E70" s="96" t="s">
        <v>263</v>
      </c>
      <c r="F70" s="96" t="s">
        <v>100</v>
      </c>
      <c r="G70" s="100"/>
      <c r="H70" s="242">
        <v>25.1</v>
      </c>
      <c r="I70" s="196">
        <f>G70+H70</f>
        <v>25.1</v>
      </c>
      <c r="J70" s="187"/>
    </row>
    <row r="71" spans="1:10" ht="102" x14ac:dyDescent="0.2">
      <c r="A71" s="90">
        <v>56</v>
      </c>
      <c r="B71" s="104" t="s">
        <v>262</v>
      </c>
      <c r="C71" s="105" t="s">
        <v>34</v>
      </c>
      <c r="D71" s="96" t="s">
        <v>94</v>
      </c>
      <c r="E71" s="96" t="s">
        <v>266</v>
      </c>
      <c r="F71" s="96"/>
      <c r="G71" s="100">
        <f t="shared" ref="G71:I72" si="8">G72</f>
        <v>0</v>
      </c>
      <c r="H71" s="133">
        <f t="shared" si="8"/>
        <v>1.3</v>
      </c>
      <c r="I71" s="100">
        <f t="shared" si="8"/>
        <v>1.3</v>
      </c>
      <c r="J71" s="187"/>
    </row>
    <row r="72" spans="1:10" ht="29.25" customHeight="1" x14ac:dyDescent="0.2">
      <c r="A72" s="90">
        <v>57</v>
      </c>
      <c r="B72" s="99" t="s">
        <v>109</v>
      </c>
      <c r="C72" s="105" t="s">
        <v>34</v>
      </c>
      <c r="D72" s="96" t="s">
        <v>94</v>
      </c>
      <c r="E72" s="96" t="s">
        <v>266</v>
      </c>
      <c r="F72" s="96" t="s">
        <v>121</v>
      </c>
      <c r="G72" s="100">
        <f t="shared" si="8"/>
        <v>0</v>
      </c>
      <c r="H72" s="133">
        <f t="shared" si="8"/>
        <v>1.3</v>
      </c>
      <c r="I72" s="100">
        <f t="shared" si="8"/>
        <v>1.3</v>
      </c>
      <c r="J72" s="187"/>
    </row>
    <row r="73" spans="1:10" ht="48" customHeight="1" x14ac:dyDescent="0.2">
      <c r="A73" s="90">
        <v>58</v>
      </c>
      <c r="B73" s="99" t="s">
        <v>110</v>
      </c>
      <c r="C73" s="105" t="s">
        <v>34</v>
      </c>
      <c r="D73" s="96" t="s">
        <v>94</v>
      </c>
      <c r="E73" s="96" t="s">
        <v>266</v>
      </c>
      <c r="F73" s="96" t="s">
        <v>100</v>
      </c>
      <c r="G73" s="100"/>
      <c r="H73" s="242">
        <v>1.3</v>
      </c>
      <c r="I73" s="196">
        <f>G73+H73</f>
        <v>1.3</v>
      </c>
      <c r="J73" s="187"/>
    </row>
    <row r="74" spans="1:10" ht="30" customHeight="1" x14ac:dyDescent="0.2">
      <c r="A74" s="90">
        <v>59</v>
      </c>
      <c r="B74" s="95" t="s">
        <v>284</v>
      </c>
      <c r="C74" s="103" t="s">
        <v>34</v>
      </c>
      <c r="D74" s="97" t="s">
        <v>283</v>
      </c>
      <c r="E74" s="97"/>
      <c r="F74" s="97"/>
      <c r="G74" s="98">
        <f t="shared" ref="G74:I78" si="9">G75</f>
        <v>0.5</v>
      </c>
      <c r="H74" s="138">
        <f t="shared" si="9"/>
        <v>0</v>
      </c>
      <c r="I74" s="98">
        <f t="shared" si="9"/>
        <v>0.5</v>
      </c>
      <c r="J74" s="187"/>
    </row>
    <row r="75" spans="1:10" ht="51" x14ac:dyDescent="0.2">
      <c r="A75" s="90">
        <v>60</v>
      </c>
      <c r="B75" s="104" t="s">
        <v>281</v>
      </c>
      <c r="C75" s="105" t="s">
        <v>34</v>
      </c>
      <c r="D75" s="96" t="s">
        <v>283</v>
      </c>
      <c r="E75" s="96" t="s">
        <v>215</v>
      </c>
      <c r="F75" s="96"/>
      <c r="G75" s="100">
        <f t="shared" si="9"/>
        <v>0.5</v>
      </c>
      <c r="H75" s="133">
        <f t="shared" si="9"/>
        <v>0</v>
      </c>
      <c r="I75" s="100">
        <f t="shared" si="9"/>
        <v>0.5</v>
      </c>
      <c r="J75" s="187"/>
    </row>
    <row r="76" spans="1:10" ht="25.5" x14ac:dyDescent="0.2">
      <c r="A76" s="90">
        <v>61</v>
      </c>
      <c r="B76" s="104" t="s">
        <v>163</v>
      </c>
      <c r="C76" s="105" t="s">
        <v>34</v>
      </c>
      <c r="D76" s="96" t="s">
        <v>283</v>
      </c>
      <c r="E76" s="96" t="s">
        <v>216</v>
      </c>
      <c r="F76" s="96"/>
      <c r="G76" s="100">
        <f>G77</f>
        <v>0.5</v>
      </c>
      <c r="H76" s="114">
        <f>H77</f>
        <v>0</v>
      </c>
      <c r="I76" s="241">
        <f>I77</f>
        <v>0.5</v>
      </c>
      <c r="J76" s="187"/>
    </row>
    <row r="77" spans="1:10" ht="117" customHeight="1" x14ac:dyDescent="0.2">
      <c r="A77" s="90">
        <v>62</v>
      </c>
      <c r="B77" s="104" t="s">
        <v>288</v>
      </c>
      <c r="C77" s="105" t="s">
        <v>34</v>
      </c>
      <c r="D77" s="96" t="s">
        <v>283</v>
      </c>
      <c r="E77" s="96" t="s">
        <v>285</v>
      </c>
      <c r="F77" s="96"/>
      <c r="G77" s="100">
        <f t="shared" si="9"/>
        <v>0.5</v>
      </c>
      <c r="H77" s="133">
        <f t="shared" si="9"/>
        <v>0</v>
      </c>
      <c r="I77" s="100">
        <f t="shared" si="9"/>
        <v>0.5</v>
      </c>
      <c r="J77" s="187"/>
    </row>
    <row r="78" spans="1:10" ht="29.25" customHeight="1" x14ac:dyDescent="0.2">
      <c r="A78" s="90">
        <v>63</v>
      </c>
      <c r="B78" s="99" t="s">
        <v>109</v>
      </c>
      <c r="C78" s="105" t="s">
        <v>34</v>
      </c>
      <c r="D78" s="96" t="s">
        <v>283</v>
      </c>
      <c r="E78" s="96" t="s">
        <v>285</v>
      </c>
      <c r="F78" s="96" t="s">
        <v>121</v>
      </c>
      <c r="G78" s="100">
        <f t="shared" si="9"/>
        <v>0.5</v>
      </c>
      <c r="H78" s="133">
        <f t="shared" si="9"/>
        <v>0</v>
      </c>
      <c r="I78" s="100">
        <f t="shared" si="9"/>
        <v>0.5</v>
      </c>
      <c r="J78" s="187"/>
    </row>
    <row r="79" spans="1:10" s="20" customFormat="1" ht="42" customHeight="1" x14ac:dyDescent="0.2">
      <c r="A79" s="90">
        <v>64</v>
      </c>
      <c r="B79" s="99" t="s">
        <v>110</v>
      </c>
      <c r="C79" s="105" t="s">
        <v>34</v>
      </c>
      <c r="D79" s="96" t="s">
        <v>283</v>
      </c>
      <c r="E79" s="96" t="s">
        <v>285</v>
      </c>
      <c r="F79" s="96" t="s">
        <v>100</v>
      </c>
      <c r="G79" s="100">
        <v>0.5</v>
      </c>
      <c r="H79" s="243"/>
      <c r="I79" s="196">
        <f>G79+H79</f>
        <v>0.5</v>
      </c>
      <c r="J79" s="190"/>
    </row>
    <row r="80" spans="1:10" x14ac:dyDescent="0.2">
      <c r="A80" s="90">
        <v>65</v>
      </c>
      <c r="B80" s="95" t="s">
        <v>164</v>
      </c>
      <c r="C80" s="103" t="s">
        <v>34</v>
      </c>
      <c r="D80" s="97" t="s">
        <v>165</v>
      </c>
      <c r="E80" s="97"/>
      <c r="F80" s="97"/>
      <c r="G80" s="98">
        <f t="shared" ref="G80:I91" si="10">G81</f>
        <v>103</v>
      </c>
      <c r="H80" s="138">
        <f t="shared" si="10"/>
        <v>179.49999999999997</v>
      </c>
      <c r="I80" s="98">
        <f t="shared" si="10"/>
        <v>282.5</v>
      </c>
      <c r="J80" s="187"/>
    </row>
    <row r="81" spans="1:12" x14ac:dyDescent="0.2">
      <c r="A81" s="90">
        <v>66</v>
      </c>
      <c r="B81" s="95" t="s">
        <v>89</v>
      </c>
      <c r="C81" s="103" t="s">
        <v>34</v>
      </c>
      <c r="D81" s="97" t="s">
        <v>97</v>
      </c>
      <c r="E81" s="97"/>
      <c r="F81" s="97"/>
      <c r="G81" s="98">
        <f t="shared" si="10"/>
        <v>103</v>
      </c>
      <c r="H81" s="138">
        <f t="shared" si="10"/>
        <v>179.49999999999997</v>
      </c>
      <c r="I81" s="98">
        <f t="shared" si="10"/>
        <v>282.5</v>
      </c>
      <c r="J81" s="187"/>
    </row>
    <row r="82" spans="1:12" s="112" customFormat="1" ht="66.75" customHeight="1" x14ac:dyDescent="0.2">
      <c r="A82" s="90">
        <v>67</v>
      </c>
      <c r="B82" s="104" t="s">
        <v>218</v>
      </c>
      <c r="C82" s="105" t="s">
        <v>34</v>
      </c>
      <c r="D82" s="96" t="s">
        <v>97</v>
      </c>
      <c r="E82" s="96" t="s">
        <v>215</v>
      </c>
      <c r="F82" s="96"/>
      <c r="G82" s="100">
        <f t="shared" si="10"/>
        <v>103</v>
      </c>
      <c r="H82" s="133">
        <f t="shared" si="10"/>
        <v>179.49999999999997</v>
      </c>
      <c r="I82" s="100">
        <f t="shared" si="10"/>
        <v>282.5</v>
      </c>
      <c r="J82" s="189"/>
    </row>
    <row r="83" spans="1:12" ht="29.25" customHeight="1" x14ac:dyDescent="0.2">
      <c r="A83" s="90">
        <v>68</v>
      </c>
      <c r="B83" s="104" t="s">
        <v>166</v>
      </c>
      <c r="C83" s="105" t="s">
        <v>34</v>
      </c>
      <c r="D83" s="96" t="s">
        <v>97</v>
      </c>
      <c r="E83" s="96" t="s">
        <v>219</v>
      </c>
      <c r="F83" s="96"/>
      <c r="G83" s="100">
        <f>G84+G87+G90</f>
        <v>103</v>
      </c>
      <c r="H83" s="147">
        <f>H84+H87+H90</f>
        <v>179.49999999999997</v>
      </c>
      <c r="I83" s="199">
        <f>I84+I87+I90</f>
        <v>282.5</v>
      </c>
      <c r="J83" s="187"/>
    </row>
    <row r="84" spans="1:12" ht="29.25" customHeight="1" x14ac:dyDescent="0.2">
      <c r="A84" s="90">
        <v>69</v>
      </c>
      <c r="B84" s="99" t="s">
        <v>220</v>
      </c>
      <c r="C84" s="105" t="s">
        <v>34</v>
      </c>
      <c r="D84" s="96" t="s">
        <v>97</v>
      </c>
      <c r="E84" s="96" t="s">
        <v>221</v>
      </c>
      <c r="F84" s="96"/>
      <c r="G84" s="100">
        <f t="shared" si="10"/>
        <v>103</v>
      </c>
      <c r="H84" s="133">
        <f t="shared" si="10"/>
        <v>6.2000000000000011</v>
      </c>
      <c r="I84" s="100">
        <f t="shared" si="10"/>
        <v>109.2</v>
      </c>
      <c r="J84" s="187"/>
    </row>
    <row r="85" spans="1:12" ht="32.25" customHeight="1" x14ac:dyDescent="0.2">
      <c r="A85" s="90">
        <v>70</v>
      </c>
      <c r="B85" s="99" t="s">
        <v>109</v>
      </c>
      <c r="C85" s="105" t="s">
        <v>34</v>
      </c>
      <c r="D85" s="96" t="s">
        <v>97</v>
      </c>
      <c r="E85" s="96" t="s">
        <v>221</v>
      </c>
      <c r="F85" s="96" t="s">
        <v>121</v>
      </c>
      <c r="G85" s="100">
        <f t="shared" si="10"/>
        <v>103</v>
      </c>
      <c r="H85" s="133">
        <f t="shared" si="10"/>
        <v>6.2000000000000011</v>
      </c>
      <c r="I85" s="100">
        <f t="shared" si="10"/>
        <v>109.2</v>
      </c>
      <c r="J85" s="187"/>
    </row>
    <row r="86" spans="1:12" ht="28.5" customHeight="1" x14ac:dyDescent="0.2">
      <c r="A86" s="90">
        <v>71</v>
      </c>
      <c r="B86" s="99" t="s">
        <v>110</v>
      </c>
      <c r="C86" s="105" t="s">
        <v>34</v>
      </c>
      <c r="D86" s="96" t="s">
        <v>97</v>
      </c>
      <c r="E86" s="96" t="s">
        <v>221</v>
      </c>
      <c r="F86" s="96" t="s">
        <v>100</v>
      </c>
      <c r="G86" s="100">
        <v>103</v>
      </c>
      <c r="H86" s="140">
        <f>8.3-2.1</f>
        <v>6.2000000000000011</v>
      </c>
      <c r="I86" s="195">
        <f>G86+H86</f>
        <v>109.2</v>
      </c>
      <c r="J86" s="187"/>
      <c r="L86" s="252" t="s">
        <v>325</v>
      </c>
    </row>
    <row r="87" spans="1:12" ht="119.25" customHeight="1" x14ac:dyDescent="0.2">
      <c r="A87" s="90">
        <v>72</v>
      </c>
      <c r="B87" s="99" t="s">
        <v>303</v>
      </c>
      <c r="C87" s="105" t="s">
        <v>34</v>
      </c>
      <c r="D87" s="96" t="s">
        <v>97</v>
      </c>
      <c r="E87" s="96" t="s">
        <v>279</v>
      </c>
      <c r="F87" s="96"/>
      <c r="G87" s="100">
        <f t="shared" si="10"/>
        <v>0</v>
      </c>
      <c r="H87" s="133">
        <f t="shared" si="10"/>
        <v>171.2</v>
      </c>
      <c r="I87" s="100">
        <f t="shared" si="10"/>
        <v>171.2</v>
      </c>
      <c r="J87" s="187"/>
    </row>
    <row r="88" spans="1:12" ht="32.25" customHeight="1" x14ac:dyDescent="0.2">
      <c r="A88" s="90">
        <v>73</v>
      </c>
      <c r="B88" s="99" t="s">
        <v>109</v>
      </c>
      <c r="C88" s="105" t="s">
        <v>34</v>
      </c>
      <c r="D88" s="96" t="s">
        <v>97</v>
      </c>
      <c r="E88" s="96" t="s">
        <v>279</v>
      </c>
      <c r="F88" s="96" t="s">
        <v>121</v>
      </c>
      <c r="G88" s="100">
        <f t="shared" si="10"/>
        <v>0</v>
      </c>
      <c r="H88" s="133">
        <f t="shared" si="10"/>
        <v>171.2</v>
      </c>
      <c r="I88" s="100">
        <f t="shared" si="10"/>
        <v>171.2</v>
      </c>
      <c r="J88" s="187"/>
    </row>
    <row r="89" spans="1:12" ht="28.5" customHeight="1" x14ac:dyDescent="0.2">
      <c r="A89" s="90">
        <v>74</v>
      </c>
      <c r="B89" s="99" t="s">
        <v>110</v>
      </c>
      <c r="C89" s="105" t="s">
        <v>34</v>
      </c>
      <c r="D89" s="96" t="s">
        <v>97</v>
      </c>
      <c r="E89" s="96" t="s">
        <v>279</v>
      </c>
      <c r="F89" s="96" t="s">
        <v>100</v>
      </c>
      <c r="G89" s="100"/>
      <c r="H89" s="140">
        <v>171.2</v>
      </c>
      <c r="I89" s="195">
        <f>G89+H89</f>
        <v>171.2</v>
      </c>
      <c r="J89" s="187"/>
    </row>
    <row r="90" spans="1:12" ht="118.5" customHeight="1" x14ac:dyDescent="0.2">
      <c r="A90" s="90">
        <v>75</v>
      </c>
      <c r="B90" s="99" t="s">
        <v>304</v>
      </c>
      <c r="C90" s="105" t="s">
        <v>34</v>
      </c>
      <c r="D90" s="96" t="s">
        <v>97</v>
      </c>
      <c r="E90" s="96" t="s">
        <v>280</v>
      </c>
      <c r="F90" s="96"/>
      <c r="G90" s="100">
        <f t="shared" si="10"/>
        <v>0</v>
      </c>
      <c r="H90" s="133">
        <f t="shared" si="10"/>
        <v>2.1</v>
      </c>
      <c r="I90" s="100">
        <f t="shared" si="10"/>
        <v>2.1</v>
      </c>
      <c r="J90" s="187"/>
    </row>
    <row r="91" spans="1:12" ht="32.25" customHeight="1" x14ac:dyDescent="0.2">
      <c r="A91" s="90">
        <v>76</v>
      </c>
      <c r="B91" s="99" t="s">
        <v>109</v>
      </c>
      <c r="C91" s="105" t="s">
        <v>34</v>
      </c>
      <c r="D91" s="96" t="s">
        <v>97</v>
      </c>
      <c r="E91" s="96" t="s">
        <v>280</v>
      </c>
      <c r="F91" s="96" t="s">
        <v>121</v>
      </c>
      <c r="G91" s="100">
        <f t="shared" si="10"/>
        <v>0</v>
      </c>
      <c r="H91" s="133">
        <f t="shared" si="10"/>
        <v>2.1</v>
      </c>
      <c r="I91" s="100">
        <f t="shared" si="10"/>
        <v>2.1</v>
      </c>
      <c r="J91" s="187"/>
    </row>
    <row r="92" spans="1:12" ht="28.5" customHeight="1" x14ac:dyDescent="0.2">
      <c r="A92" s="90">
        <v>77</v>
      </c>
      <c r="B92" s="99" t="s">
        <v>110</v>
      </c>
      <c r="C92" s="105" t="s">
        <v>34</v>
      </c>
      <c r="D92" s="96" t="s">
        <v>97</v>
      </c>
      <c r="E92" s="96" t="s">
        <v>280</v>
      </c>
      <c r="F92" s="96" t="s">
        <v>100</v>
      </c>
      <c r="G92" s="100"/>
      <c r="H92" s="140">
        <v>2.1</v>
      </c>
      <c r="I92" s="195">
        <f>G92+H92</f>
        <v>2.1</v>
      </c>
      <c r="J92" s="187"/>
    </row>
    <row r="93" spans="1:12" ht="20.25" customHeight="1" x14ac:dyDescent="0.2">
      <c r="A93" s="90">
        <v>78</v>
      </c>
      <c r="B93" s="95" t="s">
        <v>129</v>
      </c>
      <c r="C93" s="96" t="s">
        <v>34</v>
      </c>
      <c r="D93" s="97" t="s">
        <v>130</v>
      </c>
      <c r="E93" s="96"/>
      <c r="F93" s="96"/>
      <c r="G93" s="98">
        <f>G94</f>
        <v>282.3</v>
      </c>
      <c r="H93" s="138">
        <f>H94</f>
        <v>0</v>
      </c>
      <c r="I93" s="98">
        <f>I94</f>
        <v>282.3</v>
      </c>
      <c r="J93" s="187"/>
    </row>
    <row r="94" spans="1:12" ht="23.25" customHeight="1" x14ac:dyDescent="0.2">
      <c r="A94" s="90">
        <v>79</v>
      </c>
      <c r="B94" s="106" t="s">
        <v>69</v>
      </c>
      <c r="C94" s="96" t="s">
        <v>34</v>
      </c>
      <c r="D94" s="96" t="s">
        <v>95</v>
      </c>
      <c r="E94" s="96"/>
      <c r="F94" s="96"/>
      <c r="G94" s="100">
        <f t="shared" ref="G94:I101" si="11">G95</f>
        <v>282.3</v>
      </c>
      <c r="H94" s="133">
        <f t="shared" si="11"/>
        <v>0</v>
      </c>
      <c r="I94" s="100">
        <f t="shared" si="11"/>
        <v>282.3</v>
      </c>
      <c r="J94" s="187"/>
    </row>
    <row r="95" spans="1:12" ht="60" customHeight="1" x14ac:dyDescent="0.2">
      <c r="A95" s="90">
        <v>80</v>
      </c>
      <c r="B95" s="99" t="s">
        <v>168</v>
      </c>
      <c r="C95" s="96" t="s">
        <v>34</v>
      </c>
      <c r="D95" s="96" t="s">
        <v>95</v>
      </c>
      <c r="E95" s="96" t="s">
        <v>215</v>
      </c>
      <c r="F95" s="96" t="s">
        <v>116</v>
      </c>
      <c r="G95" s="100">
        <f t="shared" si="11"/>
        <v>282.3</v>
      </c>
      <c r="H95" s="133">
        <f t="shared" si="11"/>
        <v>0</v>
      </c>
      <c r="I95" s="100">
        <f t="shared" si="11"/>
        <v>282.3</v>
      </c>
      <c r="J95" s="187"/>
    </row>
    <row r="96" spans="1:12" ht="35.25" customHeight="1" x14ac:dyDescent="0.2">
      <c r="A96" s="90">
        <v>81</v>
      </c>
      <c r="B96" s="99" t="s">
        <v>167</v>
      </c>
      <c r="C96" s="96" t="s">
        <v>34</v>
      </c>
      <c r="D96" s="96" t="s">
        <v>95</v>
      </c>
      <c r="E96" s="96" t="s">
        <v>222</v>
      </c>
      <c r="F96" s="96" t="s">
        <v>116</v>
      </c>
      <c r="G96" s="100">
        <f>G97+G100</f>
        <v>282.3</v>
      </c>
      <c r="H96" s="114">
        <f>H97+H100</f>
        <v>0</v>
      </c>
      <c r="I96" s="100">
        <f>I97+I100</f>
        <v>282.3</v>
      </c>
      <c r="J96" s="187"/>
    </row>
    <row r="97" spans="1:10" ht="77.25" customHeight="1" x14ac:dyDescent="0.2">
      <c r="A97" s="90">
        <v>82</v>
      </c>
      <c r="B97" s="104" t="s">
        <v>223</v>
      </c>
      <c r="C97" s="105" t="s">
        <v>34</v>
      </c>
      <c r="D97" s="96" t="s">
        <v>95</v>
      </c>
      <c r="E97" s="96" t="s">
        <v>224</v>
      </c>
      <c r="F97" s="96"/>
      <c r="G97" s="100">
        <f t="shared" si="11"/>
        <v>266</v>
      </c>
      <c r="H97" s="133">
        <f t="shared" si="11"/>
        <v>0</v>
      </c>
      <c r="I97" s="100">
        <f t="shared" si="11"/>
        <v>266</v>
      </c>
      <c r="J97" s="187"/>
    </row>
    <row r="98" spans="1:10" s="112" customFormat="1" ht="30" customHeight="1" x14ac:dyDescent="0.2">
      <c r="A98" s="90">
        <v>83</v>
      </c>
      <c r="B98" s="99" t="s">
        <v>109</v>
      </c>
      <c r="C98" s="105" t="s">
        <v>34</v>
      </c>
      <c r="D98" s="96" t="s">
        <v>95</v>
      </c>
      <c r="E98" s="96" t="s">
        <v>224</v>
      </c>
      <c r="F98" s="96" t="s">
        <v>121</v>
      </c>
      <c r="G98" s="100">
        <f t="shared" si="11"/>
        <v>266</v>
      </c>
      <c r="H98" s="133">
        <f t="shared" si="11"/>
        <v>0</v>
      </c>
      <c r="I98" s="100">
        <f t="shared" si="11"/>
        <v>266</v>
      </c>
      <c r="J98" s="189"/>
    </row>
    <row r="99" spans="1:10" ht="26.25" customHeight="1" x14ac:dyDescent="0.2">
      <c r="A99" s="90">
        <v>84</v>
      </c>
      <c r="B99" s="99" t="s">
        <v>110</v>
      </c>
      <c r="C99" s="105" t="s">
        <v>34</v>
      </c>
      <c r="D99" s="96" t="s">
        <v>95</v>
      </c>
      <c r="E99" s="96" t="s">
        <v>224</v>
      </c>
      <c r="F99" s="96" t="s">
        <v>100</v>
      </c>
      <c r="G99" s="100">
        <v>266</v>
      </c>
      <c r="H99" s="140"/>
      <c r="I99" s="195">
        <f>G99+H99</f>
        <v>266</v>
      </c>
      <c r="J99" s="187"/>
    </row>
    <row r="100" spans="1:10" ht="90.75" customHeight="1" x14ac:dyDescent="0.2">
      <c r="A100" s="90">
        <v>85</v>
      </c>
      <c r="B100" s="104" t="s">
        <v>290</v>
      </c>
      <c r="C100" s="105" t="s">
        <v>34</v>
      </c>
      <c r="D100" s="96" t="s">
        <v>95</v>
      </c>
      <c r="E100" s="96" t="s">
        <v>289</v>
      </c>
      <c r="F100" s="96"/>
      <c r="G100" s="100">
        <f t="shared" si="11"/>
        <v>16.3</v>
      </c>
      <c r="H100" s="133">
        <f t="shared" si="11"/>
        <v>0</v>
      </c>
      <c r="I100" s="100">
        <f t="shared" si="11"/>
        <v>16.3</v>
      </c>
      <c r="J100" s="187"/>
    </row>
    <row r="101" spans="1:10" s="112" customFormat="1" ht="27" customHeight="1" x14ac:dyDescent="0.2">
      <c r="A101" s="90">
        <v>86</v>
      </c>
      <c r="B101" s="99" t="s">
        <v>109</v>
      </c>
      <c r="C101" s="105" t="s">
        <v>34</v>
      </c>
      <c r="D101" s="96" t="s">
        <v>95</v>
      </c>
      <c r="E101" s="96" t="s">
        <v>289</v>
      </c>
      <c r="F101" s="96" t="s">
        <v>121</v>
      </c>
      <c r="G101" s="100">
        <f t="shared" si="11"/>
        <v>16.3</v>
      </c>
      <c r="H101" s="133">
        <f t="shared" si="11"/>
        <v>0</v>
      </c>
      <c r="I101" s="100">
        <f t="shared" si="11"/>
        <v>16.3</v>
      </c>
      <c r="J101" s="189"/>
    </row>
    <row r="102" spans="1:10" ht="26.25" customHeight="1" x14ac:dyDescent="0.2">
      <c r="A102" s="90">
        <v>87</v>
      </c>
      <c r="B102" s="99" t="s">
        <v>110</v>
      </c>
      <c r="C102" s="105" t="s">
        <v>34</v>
      </c>
      <c r="D102" s="96" t="s">
        <v>95</v>
      </c>
      <c r="E102" s="96" t="s">
        <v>289</v>
      </c>
      <c r="F102" s="96" t="s">
        <v>100</v>
      </c>
      <c r="G102" s="100">
        <v>16.3</v>
      </c>
      <c r="H102" s="140"/>
      <c r="I102" s="195">
        <f>G102+H102</f>
        <v>16.3</v>
      </c>
      <c r="J102" s="187"/>
    </row>
    <row r="103" spans="1:10" ht="18.75" customHeight="1" x14ac:dyDescent="0.2">
      <c r="A103" s="90">
        <v>88</v>
      </c>
      <c r="B103" s="107" t="s">
        <v>92</v>
      </c>
      <c r="C103" s="97" t="s">
        <v>34</v>
      </c>
      <c r="D103" s="97" t="s">
        <v>134</v>
      </c>
      <c r="E103" s="97"/>
      <c r="F103" s="97"/>
      <c r="G103" s="98">
        <f t="shared" ref="G103:I108" si="12">G104</f>
        <v>2244.6</v>
      </c>
      <c r="H103" s="240">
        <f t="shared" si="12"/>
        <v>0</v>
      </c>
      <c r="I103" s="251">
        <f t="shared" si="12"/>
        <v>2244.6</v>
      </c>
      <c r="J103" s="187"/>
    </row>
    <row r="104" spans="1:10" x14ac:dyDescent="0.2">
      <c r="A104" s="90">
        <v>89</v>
      </c>
      <c r="B104" s="108" t="s">
        <v>73</v>
      </c>
      <c r="C104" s="96" t="s">
        <v>34</v>
      </c>
      <c r="D104" s="96" t="s">
        <v>133</v>
      </c>
      <c r="E104" s="96"/>
      <c r="F104" s="96"/>
      <c r="G104" s="100">
        <f t="shared" si="12"/>
        <v>2244.6</v>
      </c>
      <c r="H104" s="133">
        <f t="shared" si="12"/>
        <v>0</v>
      </c>
      <c r="I104" s="100">
        <f t="shared" si="12"/>
        <v>2244.6</v>
      </c>
      <c r="J104" s="187"/>
    </row>
    <row r="105" spans="1:10" ht="30.75" customHeight="1" x14ac:dyDescent="0.2">
      <c r="A105" s="90">
        <v>90</v>
      </c>
      <c r="B105" s="99" t="s">
        <v>132</v>
      </c>
      <c r="C105" s="96" t="s">
        <v>34</v>
      </c>
      <c r="D105" s="96" t="s">
        <v>133</v>
      </c>
      <c r="E105" s="96" t="s">
        <v>225</v>
      </c>
      <c r="F105" s="96" t="s">
        <v>116</v>
      </c>
      <c r="G105" s="100">
        <f t="shared" si="12"/>
        <v>2244.6</v>
      </c>
      <c r="H105" s="114">
        <f t="shared" si="12"/>
        <v>0</v>
      </c>
      <c r="I105" s="100">
        <f t="shared" si="12"/>
        <v>2244.6</v>
      </c>
      <c r="J105" s="187"/>
    </row>
    <row r="106" spans="1:10" ht="21" customHeight="1" x14ac:dyDescent="0.2">
      <c r="A106" s="90">
        <v>91</v>
      </c>
      <c r="B106" s="99" t="s">
        <v>131</v>
      </c>
      <c r="C106" s="96" t="s">
        <v>34</v>
      </c>
      <c r="D106" s="96" t="s">
        <v>133</v>
      </c>
      <c r="E106" s="96" t="s">
        <v>226</v>
      </c>
      <c r="F106" s="96" t="s">
        <v>116</v>
      </c>
      <c r="G106" s="100">
        <f t="shared" si="12"/>
        <v>2244.6</v>
      </c>
      <c r="H106" s="114">
        <f t="shared" si="12"/>
        <v>0</v>
      </c>
      <c r="I106" s="100">
        <f t="shared" si="12"/>
        <v>2244.6</v>
      </c>
      <c r="J106" s="187"/>
    </row>
    <row r="107" spans="1:10" ht="81" customHeight="1" x14ac:dyDescent="0.2">
      <c r="A107" s="90">
        <v>92</v>
      </c>
      <c r="B107" s="99" t="s">
        <v>299</v>
      </c>
      <c r="C107" s="96" t="s">
        <v>34</v>
      </c>
      <c r="D107" s="96" t="s">
        <v>133</v>
      </c>
      <c r="E107" s="96" t="s">
        <v>295</v>
      </c>
      <c r="F107" s="96" t="s">
        <v>116</v>
      </c>
      <c r="G107" s="100">
        <f t="shared" si="12"/>
        <v>2244.6</v>
      </c>
      <c r="H107" s="133">
        <f t="shared" si="12"/>
        <v>0</v>
      </c>
      <c r="I107" s="100">
        <f t="shared" si="12"/>
        <v>2244.6</v>
      </c>
      <c r="J107" s="187"/>
    </row>
    <row r="108" spans="1:10" ht="26.25" customHeight="1" x14ac:dyDescent="0.2">
      <c r="A108" s="90">
        <v>93</v>
      </c>
      <c r="B108" s="99" t="s">
        <v>298</v>
      </c>
      <c r="C108" s="96" t="s">
        <v>34</v>
      </c>
      <c r="D108" s="96" t="s">
        <v>133</v>
      </c>
      <c r="E108" s="96" t="s">
        <v>295</v>
      </c>
      <c r="F108" s="96" t="s">
        <v>296</v>
      </c>
      <c r="G108" s="100">
        <f t="shared" si="12"/>
        <v>2244.6</v>
      </c>
      <c r="H108" s="133">
        <f t="shared" si="12"/>
        <v>0</v>
      </c>
      <c r="I108" s="100">
        <f t="shared" si="12"/>
        <v>2244.6</v>
      </c>
      <c r="J108" s="187"/>
    </row>
    <row r="109" spans="1:10" s="20" customFormat="1" ht="24.75" customHeight="1" x14ac:dyDescent="0.2">
      <c r="A109" s="90">
        <v>94</v>
      </c>
      <c r="B109" s="99" t="s">
        <v>48</v>
      </c>
      <c r="C109" s="96" t="s">
        <v>34</v>
      </c>
      <c r="D109" s="96" t="s">
        <v>133</v>
      </c>
      <c r="E109" s="96" t="s">
        <v>295</v>
      </c>
      <c r="F109" s="96" t="s">
        <v>297</v>
      </c>
      <c r="G109" s="100">
        <v>2244.6</v>
      </c>
      <c r="H109" s="140"/>
      <c r="I109" s="195">
        <f>G109+H109</f>
        <v>2244.6</v>
      </c>
      <c r="J109" s="190"/>
    </row>
    <row r="110" spans="1:10" ht="27.75" customHeight="1" x14ac:dyDescent="0.2">
      <c r="A110" s="90">
        <v>95</v>
      </c>
      <c r="B110" s="109" t="s">
        <v>115</v>
      </c>
      <c r="C110" s="103" t="s">
        <v>34</v>
      </c>
      <c r="D110" s="97" t="s">
        <v>127</v>
      </c>
      <c r="E110" s="97"/>
      <c r="F110" s="97"/>
      <c r="G110" s="98">
        <f>G111</f>
        <v>23</v>
      </c>
      <c r="H110" s="138">
        <f t="shared" ref="H110:I112" si="13">H111</f>
        <v>0</v>
      </c>
      <c r="I110" s="98">
        <f t="shared" si="13"/>
        <v>23</v>
      </c>
      <c r="J110" s="187"/>
    </row>
    <row r="111" spans="1:10" ht="20.25" customHeight="1" x14ac:dyDescent="0.2">
      <c r="A111" s="90">
        <v>96</v>
      </c>
      <c r="B111" s="109" t="s">
        <v>91</v>
      </c>
      <c r="C111" s="103" t="s">
        <v>34</v>
      </c>
      <c r="D111" s="97" t="s">
        <v>96</v>
      </c>
      <c r="E111" s="97"/>
      <c r="F111" s="97"/>
      <c r="G111" s="98">
        <f>G112</f>
        <v>23</v>
      </c>
      <c r="H111" s="138">
        <f t="shared" si="13"/>
        <v>0</v>
      </c>
      <c r="I111" s="98">
        <f t="shared" si="13"/>
        <v>23</v>
      </c>
      <c r="J111" s="187"/>
    </row>
    <row r="112" spans="1:10" ht="58.5" customHeight="1" x14ac:dyDescent="0.2">
      <c r="A112" s="90">
        <v>97</v>
      </c>
      <c r="B112" s="99" t="s">
        <v>168</v>
      </c>
      <c r="C112" s="96" t="s">
        <v>34</v>
      </c>
      <c r="D112" s="96" t="s">
        <v>96</v>
      </c>
      <c r="E112" s="96" t="s">
        <v>215</v>
      </c>
      <c r="F112" s="96"/>
      <c r="G112" s="100">
        <f>G113</f>
        <v>23</v>
      </c>
      <c r="H112" s="133">
        <f t="shared" si="13"/>
        <v>0</v>
      </c>
      <c r="I112" s="100">
        <f t="shared" si="13"/>
        <v>23</v>
      </c>
      <c r="J112" s="187"/>
    </row>
    <row r="113" spans="1:10" ht="27" customHeight="1" x14ac:dyDescent="0.2">
      <c r="A113" s="90">
        <v>98</v>
      </c>
      <c r="B113" s="104" t="s">
        <v>163</v>
      </c>
      <c r="C113" s="96" t="s">
        <v>34</v>
      </c>
      <c r="D113" s="96" t="s">
        <v>96</v>
      </c>
      <c r="E113" s="96" t="s">
        <v>216</v>
      </c>
      <c r="F113" s="97"/>
      <c r="G113" s="115">
        <f>G114+G117</f>
        <v>23</v>
      </c>
      <c r="H113" s="244">
        <f>H114+H117</f>
        <v>0</v>
      </c>
      <c r="I113" s="115">
        <f>I114+I117</f>
        <v>23</v>
      </c>
      <c r="J113" s="187"/>
    </row>
    <row r="114" spans="1:10" ht="107.25" customHeight="1" x14ac:dyDescent="0.2">
      <c r="A114" s="90">
        <v>99</v>
      </c>
      <c r="B114" s="104" t="s">
        <v>178</v>
      </c>
      <c r="C114" s="105" t="s">
        <v>34</v>
      </c>
      <c r="D114" s="96" t="s">
        <v>96</v>
      </c>
      <c r="E114" s="96" t="s">
        <v>227</v>
      </c>
      <c r="F114" s="97"/>
      <c r="G114" s="100">
        <f t="shared" ref="G114:I115" si="14">G115</f>
        <v>18.899999999999999</v>
      </c>
      <c r="H114" s="133">
        <f t="shared" si="14"/>
        <v>0</v>
      </c>
      <c r="I114" s="100">
        <f t="shared" si="14"/>
        <v>18.899999999999999</v>
      </c>
      <c r="J114" s="187"/>
    </row>
    <row r="115" spans="1:10" s="20" customFormat="1" ht="34.5" customHeight="1" x14ac:dyDescent="0.2">
      <c r="A115" s="90">
        <v>100</v>
      </c>
      <c r="B115" s="99" t="s">
        <v>109</v>
      </c>
      <c r="C115" s="105" t="s">
        <v>34</v>
      </c>
      <c r="D115" s="96" t="s">
        <v>96</v>
      </c>
      <c r="E115" s="96" t="s">
        <v>227</v>
      </c>
      <c r="F115" s="96" t="s">
        <v>121</v>
      </c>
      <c r="G115" s="100">
        <f t="shared" si="14"/>
        <v>18.899999999999999</v>
      </c>
      <c r="H115" s="133">
        <f t="shared" si="14"/>
        <v>0</v>
      </c>
      <c r="I115" s="100">
        <f t="shared" si="14"/>
        <v>18.899999999999999</v>
      </c>
      <c r="J115" s="190"/>
    </row>
    <row r="116" spans="1:10" ht="42" customHeight="1" x14ac:dyDescent="0.2">
      <c r="A116" s="90">
        <v>101</v>
      </c>
      <c r="B116" s="99" t="s">
        <v>110</v>
      </c>
      <c r="C116" s="105" t="s">
        <v>34</v>
      </c>
      <c r="D116" s="96" t="s">
        <v>96</v>
      </c>
      <c r="E116" s="96" t="s">
        <v>227</v>
      </c>
      <c r="F116" s="96" t="s">
        <v>100</v>
      </c>
      <c r="G116" s="100">
        <v>18.899999999999999</v>
      </c>
      <c r="H116" s="242"/>
      <c r="I116" s="196">
        <f>G116+H116</f>
        <v>18.899999999999999</v>
      </c>
      <c r="J116" s="187"/>
    </row>
    <row r="117" spans="1:10" ht="105.75" customHeight="1" x14ac:dyDescent="0.2">
      <c r="A117" s="90">
        <v>102</v>
      </c>
      <c r="B117" s="104" t="s">
        <v>228</v>
      </c>
      <c r="C117" s="105" t="s">
        <v>34</v>
      </c>
      <c r="D117" s="96" t="s">
        <v>96</v>
      </c>
      <c r="E117" s="96" t="s">
        <v>229</v>
      </c>
      <c r="F117" s="97"/>
      <c r="G117" s="100">
        <f t="shared" ref="G117:I118" si="15">G118</f>
        <v>4.0999999999999996</v>
      </c>
      <c r="H117" s="133">
        <f t="shared" si="15"/>
        <v>0</v>
      </c>
      <c r="I117" s="100">
        <f t="shared" si="15"/>
        <v>4.0999999999999996</v>
      </c>
      <c r="J117" s="187"/>
    </row>
    <row r="118" spans="1:10" ht="34.5" customHeight="1" x14ac:dyDescent="0.2">
      <c r="A118" s="90">
        <v>103</v>
      </c>
      <c r="B118" s="99" t="s">
        <v>109</v>
      </c>
      <c r="C118" s="105" t="s">
        <v>34</v>
      </c>
      <c r="D118" s="96" t="s">
        <v>96</v>
      </c>
      <c r="E118" s="96" t="s">
        <v>229</v>
      </c>
      <c r="F118" s="96" t="s">
        <v>121</v>
      </c>
      <c r="G118" s="100">
        <f t="shared" si="15"/>
        <v>4.0999999999999996</v>
      </c>
      <c r="H118" s="133">
        <f t="shared" si="15"/>
        <v>0</v>
      </c>
      <c r="I118" s="100">
        <f t="shared" si="15"/>
        <v>4.0999999999999996</v>
      </c>
      <c r="J118" s="187"/>
    </row>
    <row r="119" spans="1:10" ht="39" thickBot="1" x14ac:dyDescent="0.25">
      <c r="A119" s="90">
        <v>104</v>
      </c>
      <c r="B119" s="116" t="s">
        <v>110</v>
      </c>
      <c r="C119" s="117" t="s">
        <v>34</v>
      </c>
      <c r="D119" s="118" t="s">
        <v>96</v>
      </c>
      <c r="E119" s="118" t="s">
        <v>229</v>
      </c>
      <c r="F119" s="118" t="s">
        <v>100</v>
      </c>
      <c r="G119" s="134">
        <v>4.0999999999999996</v>
      </c>
      <c r="H119" s="245"/>
      <c r="I119" s="246">
        <f>G119+H119</f>
        <v>4.0999999999999996</v>
      </c>
      <c r="J119" s="187"/>
    </row>
    <row r="120" spans="1:10" ht="12.75" customHeight="1" thickBot="1" x14ac:dyDescent="0.25">
      <c r="A120" s="548" t="s">
        <v>79</v>
      </c>
      <c r="B120" s="549"/>
      <c r="C120" s="549"/>
      <c r="D120" s="549"/>
      <c r="E120" s="549"/>
      <c r="F120" s="550"/>
      <c r="G120" s="204">
        <f>G18+G24+G46+G52+G61+G80+G93+G110+G103</f>
        <v>6683.5</v>
      </c>
      <c r="H120" s="152">
        <f>H18+H24+H46+H52+H61+H80+H93+H110+H103</f>
        <v>317.19999999999993</v>
      </c>
      <c r="I120" s="204">
        <f>I18+I24+I46+I52+I61+I80+I93+I110+I103</f>
        <v>7000.7000000000007</v>
      </c>
      <c r="J120" s="187"/>
    </row>
    <row r="121" spans="1:10" x14ac:dyDescent="0.2">
      <c r="A121" s="17"/>
      <c r="B121" s="17"/>
      <c r="C121" s="17"/>
      <c r="D121" s="17"/>
      <c r="E121" s="18"/>
      <c r="G121" s="113"/>
    </row>
    <row r="122" spans="1:10" x14ac:dyDescent="0.2">
      <c r="A122" s="17"/>
      <c r="B122" s="17"/>
      <c r="C122" s="17"/>
      <c r="D122" s="17"/>
      <c r="E122" s="18"/>
    </row>
    <row r="123" spans="1:10" x14ac:dyDescent="0.2">
      <c r="A123" s="17"/>
      <c r="B123" s="17"/>
      <c r="C123" s="17"/>
      <c r="D123" s="17"/>
      <c r="E123" s="18"/>
    </row>
    <row r="124" spans="1:10" x14ac:dyDescent="0.2">
      <c r="A124" s="17"/>
      <c r="B124" s="17"/>
      <c r="C124" s="17"/>
      <c r="D124" s="17"/>
      <c r="E124" s="18"/>
    </row>
    <row r="125" spans="1:10" x14ac:dyDescent="0.2">
      <c r="A125" s="17"/>
      <c r="B125" s="17"/>
      <c r="C125" s="17"/>
      <c r="D125" s="17"/>
      <c r="E125" s="18"/>
    </row>
    <row r="126" spans="1:10" x14ac:dyDescent="0.2">
      <c r="A126" s="17"/>
      <c r="B126" s="17"/>
      <c r="C126" s="17"/>
      <c r="D126" s="17"/>
      <c r="E126" s="18"/>
    </row>
    <row r="127" spans="1:10" x14ac:dyDescent="0.2">
      <c r="A127" s="17"/>
      <c r="B127" s="17"/>
      <c r="C127" s="17"/>
      <c r="D127" s="17"/>
      <c r="E127" s="18"/>
    </row>
    <row r="128" spans="1:10" x14ac:dyDescent="0.2">
      <c r="A128" s="17"/>
      <c r="B128" s="17"/>
      <c r="C128" s="17"/>
      <c r="D128" s="17"/>
      <c r="E128" s="18"/>
    </row>
    <row r="129" spans="1:5" x14ac:dyDescent="0.2">
      <c r="A129" s="17"/>
      <c r="B129" s="17"/>
      <c r="C129" s="17"/>
      <c r="D129" s="17"/>
      <c r="E129" s="18"/>
    </row>
    <row r="130" spans="1:5" x14ac:dyDescent="0.2">
      <c r="A130" s="17"/>
      <c r="B130" s="17"/>
      <c r="C130" s="17"/>
      <c r="D130" s="17"/>
      <c r="E130" s="18"/>
    </row>
    <row r="131" spans="1:5" x14ac:dyDescent="0.2">
      <c r="A131" s="17"/>
      <c r="B131" s="17"/>
      <c r="C131" s="17"/>
      <c r="D131" s="17"/>
      <c r="E131" s="18"/>
    </row>
    <row r="132" spans="1:5" x14ac:dyDescent="0.2">
      <c r="A132" s="17"/>
      <c r="B132" s="17"/>
      <c r="C132" s="17"/>
      <c r="D132" s="17"/>
      <c r="E132" s="18"/>
    </row>
    <row r="133" spans="1:5" x14ac:dyDescent="0.2">
      <c r="A133" s="17"/>
      <c r="B133" s="17"/>
      <c r="C133" s="17"/>
      <c r="D133" s="17"/>
      <c r="E133" s="18"/>
    </row>
    <row r="134" spans="1:5" x14ac:dyDescent="0.2">
      <c r="A134" s="17"/>
      <c r="B134" s="17"/>
      <c r="C134" s="17"/>
      <c r="D134" s="17"/>
      <c r="E134" s="18"/>
    </row>
    <row r="135" spans="1:5" x14ac:dyDescent="0.2">
      <c r="A135" s="17"/>
      <c r="B135" s="17"/>
      <c r="C135" s="17"/>
      <c r="D135" s="17"/>
      <c r="E135" s="18"/>
    </row>
    <row r="136" spans="1:5" x14ac:dyDescent="0.2">
      <c r="A136" s="17"/>
      <c r="B136" s="17"/>
      <c r="C136" s="17"/>
      <c r="D136" s="17"/>
      <c r="E136" s="18"/>
    </row>
    <row r="137" spans="1:5" x14ac:dyDescent="0.2">
      <c r="A137" s="17"/>
      <c r="B137" s="17"/>
      <c r="C137" s="17"/>
      <c r="D137" s="17"/>
      <c r="E137" s="18"/>
    </row>
    <row r="138" spans="1:5" x14ac:dyDescent="0.2">
      <c r="A138" s="17"/>
      <c r="B138" s="17"/>
      <c r="C138" s="17"/>
      <c r="D138" s="17"/>
      <c r="E138" s="18"/>
    </row>
    <row r="139" spans="1:5" x14ac:dyDescent="0.2">
      <c r="A139" s="17"/>
      <c r="B139" s="17"/>
      <c r="C139" s="17"/>
      <c r="D139" s="17"/>
      <c r="E139" s="18"/>
    </row>
    <row r="140" spans="1:5" x14ac:dyDescent="0.2">
      <c r="A140" s="17"/>
      <c r="B140" s="17"/>
      <c r="C140" s="17"/>
      <c r="D140" s="17"/>
      <c r="E140" s="18"/>
    </row>
    <row r="141" spans="1:5" x14ac:dyDescent="0.2">
      <c r="A141" s="17"/>
      <c r="B141" s="17"/>
      <c r="C141" s="17"/>
      <c r="D141" s="17"/>
      <c r="E141" s="18"/>
    </row>
    <row r="142" spans="1:5" x14ac:dyDescent="0.2">
      <c r="A142" s="17"/>
      <c r="B142" s="17"/>
      <c r="C142" s="17"/>
      <c r="D142" s="17"/>
      <c r="E142" s="18"/>
    </row>
    <row r="143" spans="1:5" x14ac:dyDescent="0.2">
      <c r="A143" s="17"/>
      <c r="B143" s="17"/>
      <c r="C143" s="17"/>
      <c r="D143" s="17"/>
      <c r="E143" s="18"/>
    </row>
    <row r="144" spans="1:5" x14ac:dyDescent="0.2">
      <c r="A144" s="17"/>
      <c r="B144" s="17"/>
      <c r="C144" s="17"/>
      <c r="D144" s="17"/>
      <c r="E144" s="18"/>
    </row>
    <row r="145" spans="1:5" x14ac:dyDescent="0.2">
      <c r="A145" s="17"/>
      <c r="B145" s="17"/>
      <c r="C145" s="17"/>
      <c r="D145" s="17"/>
      <c r="E145" s="18"/>
    </row>
    <row r="146" spans="1:5" x14ac:dyDescent="0.2">
      <c r="A146" s="17"/>
      <c r="B146" s="17"/>
      <c r="C146" s="17"/>
      <c r="D146" s="17"/>
      <c r="E146" s="18"/>
    </row>
    <row r="147" spans="1:5" x14ac:dyDescent="0.2">
      <c r="A147" s="17"/>
      <c r="B147" s="17"/>
      <c r="C147" s="17"/>
      <c r="D147" s="17"/>
      <c r="E147" s="18"/>
    </row>
    <row r="148" spans="1:5" x14ac:dyDescent="0.2">
      <c r="A148" s="17"/>
      <c r="B148" s="17"/>
      <c r="C148" s="17"/>
      <c r="D148" s="17"/>
      <c r="E148" s="18"/>
    </row>
    <row r="149" spans="1:5" x14ac:dyDescent="0.2">
      <c r="A149" s="17"/>
      <c r="B149" s="17"/>
      <c r="C149" s="17"/>
      <c r="D149" s="17"/>
      <c r="E149" s="18"/>
    </row>
    <row r="150" spans="1:5" x14ac:dyDescent="0.2">
      <c r="A150" s="17"/>
      <c r="B150" s="17"/>
      <c r="C150" s="17"/>
      <c r="D150" s="17"/>
      <c r="E150" s="18"/>
    </row>
    <row r="151" spans="1:5" x14ac:dyDescent="0.2">
      <c r="A151" s="17"/>
      <c r="B151" s="17"/>
      <c r="C151" s="17"/>
      <c r="D151" s="17"/>
      <c r="E151" s="18"/>
    </row>
    <row r="152" spans="1:5" x14ac:dyDescent="0.2">
      <c r="A152" s="17"/>
      <c r="B152" s="17"/>
      <c r="C152" s="17"/>
      <c r="D152" s="17"/>
      <c r="E152" s="18"/>
    </row>
    <row r="153" spans="1:5" x14ac:dyDescent="0.2">
      <c r="A153" s="17"/>
      <c r="B153" s="17"/>
      <c r="C153" s="17"/>
      <c r="D153" s="17"/>
      <c r="E153" s="18"/>
    </row>
    <row r="154" spans="1:5" x14ac:dyDescent="0.2">
      <c r="A154" s="17"/>
      <c r="B154" s="17"/>
      <c r="C154" s="17"/>
      <c r="D154" s="17"/>
      <c r="E154" s="18"/>
    </row>
    <row r="155" spans="1:5" x14ac:dyDescent="0.2">
      <c r="A155" s="17"/>
      <c r="B155" s="17"/>
      <c r="C155" s="17"/>
      <c r="D155" s="17"/>
      <c r="E155" s="18"/>
    </row>
    <row r="156" spans="1:5" x14ac:dyDescent="0.2">
      <c r="A156" s="17"/>
      <c r="B156" s="17"/>
      <c r="C156" s="17"/>
      <c r="D156" s="17"/>
      <c r="E156" s="18"/>
    </row>
    <row r="157" spans="1:5" x14ac:dyDescent="0.2">
      <c r="A157" s="17"/>
      <c r="B157" s="17"/>
      <c r="C157" s="17"/>
      <c r="D157" s="17"/>
      <c r="E157" s="18"/>
    </row>
    <row r="158" spans="1:5" x14ac:dyDescent="0.2">
      <c r="A158" s="17"/>
      <c r="B158" s="17"/>
      <c r="C158" s="17"/>
      <c r="D158" s="17"/>
      <c r="E158" s="18"/>
    </row>
    <row r="159" spans="1:5" x14ac:dyDescent="0.2">
      <c r="A159" s="17"/>
      <c r="B159" s="17"/>
      <c r="C159" s="17"/>
      <c r="D159" s="17"/>
      <c r="E159" s="18"/>
    </row>
    <row r="160" spans="1:5" x14ac:dyDescent="0.2">
      <c r="A160" s="17"/>
      <c r="B160" s="17"/>
      <c r="C160" s="17"/>
      <c r="D160" s="17"/>
      <c r="E160" s="18"/>
    </row>
    <row r="161" spans="1:5" x14ac:dyDescent="0.2">
      <c r="A161" s="17"/>
      <c r="B161" s="17"/>
      <c r="C161" s="17"/>
      <c r="D161" s="17"/>
      <c r="E161" s="18"/>
    </row>
    <row r="162" spans="1:5" x14ac:dyDescent="0.2">
      <c r="A162" s="17"/>
      <c r="B162" s="17"/>
      <c r="C162" s="17"/>
      <c r="D162" s="17"/>
      <c r="E162" s="18"/>
    </row>
    <row r="163" spans="1:5" x14ac:dyDescent="0.2">
      <c r="A163" s="17"/>
      <c r="B163" s="17"/>
      <c r="C163" s="17"/>
      <c r="D163" s="17"/>
      <c r="E163" s="18"/>
    </row>
    <row r="164" spans="1:5" x14ac:dyDescent="0.2">
      <c r="A164" s="17"/>
      <c r="B164" s="17"/>
      <c r="C164" s="17"/>
      <c r="D164" s="17"/>
      <c r="E164" s="18"/>
    </row>
    <row r="165" spans="1:5" x14ac:dyDescent="0.2">
      <c r="A165" s="17"/>
      <c r="B165" s="17"/>
      <c r="C165" s="17"/>
      <c r="D165" s="17"/>
      <c r="E165" s="18"/>
    </row>
    <row r="166" spans="1:5" x14ac:dyDescent="0.2">
      <c r="A166" s="17"/>
      <c r="B166" s="17"/>
      <c r="C166" s="17"/>
      <c r="D166" s="17"/>
      <c r="E166" s="18"/>
    </row>
    <row r="167" spans="1:5" x14ac:dyDescent="0.2">
      <c r="A167" s="17"/>
      <c r="B167" s="17"/>
      <c r="C167" s="17"/>
      <c r="D167" s="17"/>
      <c r="E167" s="18"/>
    </row>
    <row r="168" spans="1:5" x14ac:dyDescent="0.2">
      <c r="A168" s="17"/>
      <c r="B168" s="17"/>
      <c r="C168" s="17"/>
      <c r="D168" s="17"/>
      <c r="E168" s="18"/>
    </row>
    <row r="169" spans="1:5" x14ac:dyDescent="0.2">
      <c r="A169" s="17"/>
      <c r="B169" s="17"/>
      <c r="C169" s="17"/>
      <c r="D169" s="17"/>
      <c r="E169" s="18"/>
    </row>
    <row r="170" spans="1:5" x14ac:dyDescent="0.2">
      <c r="A170" s="17"/>
      <c r="B170" s="17"/>
      <c r="C170" s="17"/>
      <c r="D170" s="17"/>
      <c r="E170" s="18"/>
    </row>
    <row r="171" spans="1:5" x14ac:dyDescent="0.2">
      <c r="A171" s="17"/>
      <c r="B171" s="17"/>
      <c r="C171" s="17"/>
      <c r="D171" s="17"/>
      <c r="E171" s="18"/>
    </row>
    <row r="172" spans="1:5" x14ac:dyDescent="0.2">
      <c r="A172" s="17"/>
      <c r="B172" s="17"/>
      <c r="C172" s="17"/>
      <c r="D172" s="17"/>
      <c r="E172" s="18"/>
    </row>
    <row r="173" spans="1:5" x14ac:dyDescent="0.2">
      <c r="A173" s="17"/>
      <c r="B173" s="17"/>
      <c r="C173" s="17"/>
      <c r="D173" s="17"/>
      <c r="E173" s="18"/>
    </row>
    <row r="174" spans="1:5" x14ac:dyDescent="0.2">
      <c r="A174" s="17"/>
      <c r="B174" s="17"/>
      <c r="C174" s="17"/>
      <c r="D174" s="17"/>
      <c r="E174" s="18"/>
    </row>
    <row r="175" spans="1:5" x14ac:dyDescent="0.2">
      <c r="A175" s="17"/>
      <c r="B175" s="17"/>
      <c r="C175" s="17"/>
      <c r="D175" s="17"/>
      <c r="E175" s="18"/>
    </row>
    <row r="176" spans="1:5" x14ac:dyDescent="0.2">
      <c r="A176" s="17"/>
      <c r="B176" s="17"/>
      <c r="C176" s="17"/>
      <c r="D176" s="17"/>
      <c r="E176" s="18"/>
    </row>
    <row r="177" spans="1:5" x14ac:dyDescent="0.2">
      <c r="A177" s="17"/>
      <c r="B177" s="17"/>
      <c r="C177" s="17"/>
      <c r="D177" s="17"/>
      <c r="E177" s="18"/>
    </row>
    <row r="178" spans="1:5" x14ac:dyDescent="0.2">
      <c r="A178" s="17"/>
      <c r="B178" s="17"/>
      <c r="C178" s="17"/>
      <c r="D178" s="17"/>
      <c r="E178" s="18"/>
    </row>
    <row r="179" spans="1:5" x14ac:dyDescent="0.2">
      <c r="A179" s="17"/>
      <c r="B179" s="17"/>
      <c r="C179" s="17"/>
      <c r="D179" s="17"/>
      <c r="E179" s="18"/>
    </row>
    <row r="180" spans="1:5" x14ac:dyDescent="0.2">
      <c r="A180" s="17"/>
      <c r="B180" s="17"/>
      <c r="C180" s="17"/>
      <c r="D180" s="17"/>
      <c r="E180" s="18"/>
    </row>
    <row r="181" spans="1:5" x14ac:dyDescent="0.2">
      <c r="A181" s="17"/>
      <c r="B181" s="17"/>
      <c r="C181" s="17"/>
      <c r="D181" s="17"/>
      <c r="E181" s="18"/>
    </row>
    <row r="182" spans="1:5" x14ac:dyDescent="0.2">
      <c r="A182" s="17"/>
      <c r="B182" s="17"/>
      <c r="C182" s="17"/>
      <c r="D182" s="17"/>
      <c r="E182" s="18"/>
    </row>
    <row r="183" spans="1:5" x14ac:dyDescent="0.2">
      <c r="A183" s="17"/>
      <c r="B183" s="17"/>
      <c r="C183" s="17"/>
      <c r="D183" s="17"/>
      <c r="E183" s="18"/>
    </row>
    <row r="184" spans="1:5" x14ac:dyDescent="0.2">
      <c r="A184" s="17"/>
      <c r="B184" s="17"/>
      <c r="C184" s="17"/>
      <c r="D184" s="17"/>
      <c r="E184" s="18"/>
    </row>
    <row r="185" spans="1:5" x14ac:dyDescent="0.2">
      <c r="A185" s="17"/>
      <c r="B185" s="17"/>
      <c r="C185" s="17"/>
      <c r="D185" s="17"/>
      <c r="E185" s="18"/>
    </row>
    <row r="186" spans="1:5" x14ac:dyDescent="0.2">
      <c r="A186" s="17"/>
      <c r="B186" s="17"/>
      <c r="C186" s="17"/>
      <c r="D186" s="17"/>
      <c r="E186" s="18"/>
    </row>
    <row r="187" spans="1:5" x14ac:dyDescent="0.2">
      <c r="A187" s="17"/>
      <c r="B187" s="17"/>
      <c r="C187" s="17"/>
      <c r="D187" s="17"/>
      <c r="E187" s="18"/>
    </row>
    <row r="188" spans="1:5" x14ac:dyDescent="0.2">
      <c r="A188" s="17"/>
      <c r="B188" s="17"/>
      <c r="C188" s="17"/>
      <c r="D188" s="17"/>
      <c r="E188" s="18"/>
    </row>
    <row r="189" spans="1:5" x14ac:dyDescent="0.2">
      <c r="A189" s="17"/>
      <c r="B189" s="17"/>
      <c r="C189" s="17"/>
      <c r="D189" s="17"/>
      <c r="E189" s="18"/>
    </row>
    <row r="190" spans="1:5" x14ac:dyDescent="0.2">
      <c r="A190" s="17"/>
      <c r="B190" s="17"/>
      <c r="C190" s="17"/>
      <c r="D190" s="17"/>
      <c r="E190" s="18"/>
    </row>
    <row r="191" spans="1:5" x14ac:dyDescent="0.2">
      <c r="A191" s="17"/>
      <c r="B191" s="17"/>
      <c r="C191" s="17"/>
      <c r="D191" s="17"/>
      <c r="E191" s="18"/>
    </row>
    <row r="192" spans="1:5" x14ac:dyDescent="0.2">
      <c r="A192" s="17"/>
      <c r="B192" s="17"/>
      <c r="C192" s="17"/>
      <c r="D192" s="17"/>
      <c r="E192" s="18"/>
    </row>
    <row r="193" spans="1:5" x14ac:dyDescent="0.2">
      <c r="A193" s="17"/>
      <c r="B193" s="17"/>
      <c r="C193" s="17"/>
      <c r="D193" s="17"/>
      <c r="E193" s="18"/>
    </row>
    <row r="194" spans="1:5" x14ac:dyDescent="0.2">
      <c r="A194" s="17"/>
      <c r="B194" s="17"/>
      <c r="C194" s="17"/>
      <c r="D194" s="17"/>
      <c r="E194" s="18"/>
    </row>
    <row r="195" spans="1:5" x14ac:dyDescent="0.2">
      <c r="A195" s="17"/>
      <c r="B195" s="17"/>
      <c r="C195" s="17"/>
      <c r="D195" s="17"/>
      <c r="E195" s="18"/>
    </row>
    <row r="196" spans="1:5" x14ac:dyDescent="0.2">
      <c r="A196" s="17"/>
      <c r="B196" s="17"/>
      <c r="C196" s="17"/>
      <c r="D196" s="17"/>
      <c r="E196" s="18"/>
    </row>
    <row r="197" spans="1:5" x14ac:dyDescent="0.2">
      <c r="A197" s="17"/>
      <c r="B197" s="17"/>
      <c r="C197" s="17"/>
      <c r="D197" s="17"/>
      <c r="E197" s="18"/>
    </row>
    <row r="198" spans="1:5" x14ac:dyDescent="0.2">
      <c r="A198" s="17"/>
      <c r="B198" s="17"/>
      <c r="C198" s="17"/>
      <c r="D198" s="17"/>
      <c r="E198" s="18"/>
    </row>
    <row r="199" spans="1:5" x14ac:dyDescent="0.2">
      <c r="A199" s="17"/>
      <c r="B199" s="17"/>
      <c r="C199" s="17"/>
      <c r="D199" s="17"/>
      <c r="E199" s="18"/>
    </row>
    <row r="200" spans="1:5" x14ac:dyDescent="0.2">
      <c r="A200" s="17"/>
      <c r="B200" s="17"/>
      <c r="C200" s="17"/>
      <c r="D200" s="17"/>
      <c r="E200" s="18"/>
    </row>
  </sheetData>
  <mergeCells count="20">
    <mergeCell ref="G13:G14"/>
    <mergeCell ref="H13:H14"/>
    <mergeCell ref="I13:I14"/>
    <mergeCell ref="A120:F120"/>
    <mergeCell ref="D8:I8"/>
    <mergeCell ref="D9:I9"/>
    <mergeCell ref="A11:G11"/>
    <mergeCell ref="F12:I12"/>
    <mergeCell ref="A13:A14"/>
    <mergeCell ref="B13:B14"/>
    <mergeCell ref="C13:C14"/>
    <mergeCell ref="D13:D14"/>
    <mergeCell ref="E13:E14"/>
    <mergeCell ref="F13:F14"/>
    <mergeCell ref="D7:I7"/>
    <mergeCell ref="C1:I1"/>
    <mergeCell ref="C2:I2"/>
    <mergeCell ref="C3:I3"/>
    <mergeCell ref="C4:I4"/>
    <mergeCell ref="D6:I6"/>
  </mergeCells>
  <conditionalFormatting sqref="G10:I11 H110:I65456 G110:G65570 G46:H51 G13:I42 G52:I70 G74:I109 A16:A119">
    <cfRule type="cellIs" dxfId="10" priority="14" stopIfTrue="1" operator="equal">
      <formula>0</formula>
    </cfRule>
  </conditionalFormatting>
  <conditionalFormatting sqref="H40:I42">
    <cfRule type="cellIs" dxfId="9" priority="13" stopIfTrue="1" operator="equal">
      <formula>0</formula>
    </cfRule>
  </conditionalFormatting>
  <conditionalFormatting sqref="G71:I73">
    <cfRule type="cellIs" dxfId="8" priority="9" stopIfTrue="1" operator="equal">
      <formula>0</formula>
    </cfRule>
  </conditionalFormatting>
  <conditionalFormatting sqref="G43:I45">
    <cfRule type="cellIs" dxfId="7" priority="2" stopIfTrue="1" operator="equal">
      <formula>0</formula>
    </cfRule>
  </conditionalFormatting>
  <conditionalFormatting sqref="H43:I45">
    <cfRule type="cellIs" dxfId="6" priority="1" stopIfTrue="1" operator="equal">
      <formula>0</formula>
    </cfRule>
  </conditionalFormatting>
  <pageMargins left="1.1417322834645669" right="0.35433070866141736" top="0.39370078740157483" bottom="0.39370078740157483" header="0" footer="0"/>
  <pageSetup paperSize="9" scale="80" fitToHeight="8" orientation="portrait" r:id="rId1"/>
  <headerFooter alignWithMargins="0"/>
  <colBreaks count="1" manualBreakCount="1">
    <brk id="9" max="1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10</vt:i4>
      </vt:variant>
    </vt:vector>
  </HeadingPairs>
  <TitlesOfParts>
    <vt:vector size="23" baseType="lpstr">
      <vt:lpstr>Решение</vt:lpstr>
      <vt:lpstr>прил 1 ИСТ</vt:lpstr>
      <vt:lpstr>прил 2 ИСТОЧ 2</vt:lpstr>
      <vt:lpstr>прил 3 АДМИН</vt:lpstr>
      <vt:lpstr>прил 5 ДОХ</vt:lpstr>
      <vt:lpstr>прил 6 ДОХ 2</vt:lpstr>
      <vt:lpstr>прил 7 РАЗД</vt:lpstr>
      <vt:lpstr>прил 8 РАЗД 2</vt:lpstr>
      <vt:lpstr>прил 9 ВЕДОМ</vt:lpstr>
      <vt:lpstr>прил 10 ВЕДОМ 2020-21</vt:lpstr>
      <vt:lpstr>прил 11 ЦСР,ВР,РП</vt:lpstr>
      <vt:lpstr>прил 12 ЦСР,ВР,РП 2020-21</vt:lpstr>
      <vt:lpstr>Лист1</vt:lpstr>
      <vt:lpstr>'прил 10 ВЕДОМ 2020-21'!Область_печати</vt:lpstr>
      <vt:lpstr>'прил 11 ЦСР,ВР,РП'!Область_печати</vt:lpstr>
      <vt:lpstr>'прил 12 ЦСР,ВР,РП 2020-21'!Область_печати</vt:lpstr>
      <vt:lpstr>'прил 3 АДМИН'!Область_печати</vt:lpstr>
      <vt:lpstr>'прил 5 ДОХ'!Область_печати</vt:lpstr>
      <vt:lpstr>'прил 6 ДОХ 2'!Область_печати</vt:lpstr>
      <vt:lpstr>'прил 7 РАЗД'!Область_печати</vt:lpstr>
      <vt:lpstr>'прил 8 РАЗД 2'!Область_печати</vt:lpstr>
      <vt:lpstr>'прил 9 ВЕДОМ'!Область_печати</vt:lpstr>
      <vt:lpstr>Решение!Область_печати</vt:lpstr>
    </vt:vector>
  </TitlesOfParts>
  <Company>erfin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OlgaP</dc:creator>
  <cp:lastModifiedBy>User</cp:lastModifiedBy>
  <cp:lastPrinted>2019-02-08T04:14:42Z</cp:lastPrinted>
  <dcterms:created xsi:type="dcterms:W3CDTF">2009-12-22T09:13:20Z</dcterms:created>
  <dcterms:modified xsi:type="dcterms:W3CDTF">2019-02-08T04:17:07Z</dcterms:modified>
</cp:coreProperties>
</file>