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65" windowWidth="15480" windowHeight="10755" tabRatio="851" activeTab="1"/>
  </bookViews>
  <sheets>
    <sheet name="Постановление" sheetId="20" r:id="rId1"/>
    <sheet name="прил 3" sheetId="14" r:id="rId2"/>
    <sheet name="прил 4" sheetId="13" r:id="rId3"/>
    <sheet name="благ-во" sheetId="10" r:id="rId4"/>
    <sheet name="сод ул сети" sheetId="11" r:id="rId5"/>
    <sheet name="безопасность" sheetId="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[1]ПРОГНОЗ_1!#REF!</definedName>
    <definedName name="_xlnm._FilterDatabase" localSheetId="3" hidden="1">'благ-во'!$A$2:$T$30</definedName>
    <definedName name="ddd">[2]ПРОГНОЗ_1!#REF!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[6]ПРОГНОЗ_1!#REF!</definedName>
    <definedName name="График">"Диагр. 4"</definedName>
    <definedName name="кат">#REF!</definedName>
    <definedName name="М1">[7]ПРОГНОЗ_1!#REF!</definedName>
    <definedName name="Мониторинг1">'[8]Гр5(о)'!#REF!</definedName>
    <definedName name="_xlnm.Print_Area" localSheetId="5">безопасность!$A$1:$T$67</definedName>
    <definedName name="_xlnm.Print_Area" localSheetId="3">'благ-во'!$A$1:$T$62</definedName>
    <definedName name="_xlnm.Print_Area" localSheetId="0">Постановление!$A$2:$G$63</definedName>
    <definedName name="_xlnm.Print_Area" localSheetId="1">'прил 3'!$A$1:$S$19</definedName>
    <definedName name="_xlnm.Print_Area" localSheetId="4">'сод ул сети'!$A$1:$T$36</definedName>
    <definedName name="ПОКАЗАТЕЛИ_ДОЛГОСР.ПРОГНОЗА">'[9]2002(v2)'!#REF!</definedName>
    <definedName name="пппп">'[10]2002(v1)'!#REF!</definedName>
    <definedName name="Прогноз97">[11]ПРОГНОЗ_1!#REF!</definedName>
    <definedName name="фф">'[12]Гр5(о)'!#REF!</definedName>
    <definedName name="ффф">#REF!</definedName>
  </definedNames>
  <calcPr calcId="145621"/>
</workbook>
</file>

<file path=xl/calcChain.xml><?xml version="1.0" encoding="utf-8"?>
<calcChain xmlns="http://schemas.openxmlformats.org/spreadsheetml/2006/main">
  <c r="I11" i="9" l="1"/>
  <c r="J11" i="9"/>
  <c r="K11" i="9"/>
  <c r="L11" i="9"/>
  <c r="M11" i="9"/>
  <c r="N11" i="9"/>
  <c r="O11" i="9"/>
  <c r="P11" i="9"/>
  <c r="Q11" i="9"/>
  <c r="R11" i="9"/>
  <c r="S11" i="9"/>
  <c r="H11" i="9"/>
  <c r="I59" i="9"/>
  <c r="J59" i="9"/>
  <c r="K59" i="9"/>
  <c r="L59" i="9"/>
  <c r="M59" i="9"/>
  <c r="N59" i="9"/>
  <c r="O59" i="9"/>
  <c r="P59" i="9"/>
  <c r="Q59" i="9"/>
  <c r="R59" i="9"/>
  <c r="H59" i="9"/>
  <c r="S61" i="9"/>
  <c r="S60" i="9"/>
  <c r="S59" i="9" l="1"/>
  <c r="O10" i="13"/>
  <c r="O15" i="13"/>
  <c r="O21" i="13"/>
  <c r="O26" i="13"/>
  <c r="N10" i="13" l="1"/>
  <c r="S58" i="9"/>
  <c r="S15" i="9"/>
  <c r="S16" i="9"/>
  <c r="S17" i="9"/>
  <c r="S18" i="9"/>
  <c r="S19" i="9"/>
  <c r="S20" i="9"/>
  <c r="S22" i="9"/>
  <c r="S23" i="9"/>
  <c r="S24" i="9"/>
  <c r="S25" i="9"/>
  <c r="S26" i="9"/>
  <c r="S27" i="9"/>
  <c r="S29" i="9"/>
  <c r="S30" i="9"/>
  <c r="S31" i="9"/>
  <c r="S32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8" i="9"/>
  <c r="S49" i="9"/>
  <c r="S50" i="9"/>
  <c r="S51" i="9"/>
  <c r="S52" i="9"/>
  <c r="S53" i="9"/>
  <c r="S54" i="9"/>
  <c r="S55" i="9"/>
  <c r="S56" i="9"/>
  <c r="S57" i="9"/>
  <c r="S14" i="9"/>
  <c r="R33" i="9"/>
  <c r="R28" i="9"/>
  <c r="N24" i="13" s="1"/>
  <c r="R21" i="9"/>
  <c r="R13" i="9"/>
  <c r="S36" i="11"/>
  <c r="S35" i="11"/>
  <c r="S34" i="11"/>
  <c r="S33" i="11"/>
  <c r="S32" i="11"/>
  <c r="S31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3" i="11"/>
  <c r="S14" i="11"/>
  <c r="R33" i="11"/>
  <c r="R30" i="11"/>
  <c r="R12" i="11"/>
  <c r="R10" i="11" s="1"/>
  <c r="N19" i="13" s="1"/>
  <c r="I10" i="10"/>
  <c r="J10" i="10"/>
  <c r="K10" i="10"/>
  <c r="L10" i="10"/>
  <c r="M10" i="10"/>
  <c r="N10" i="10"/>
  <c r="O10" i="10"/>
  <c r="H10" i="10"/>
  <c r="S62" i="10"/>
  <c r="S61" i="10"/>
  <c r="R60" i="10"/>
  <c r="Q60" i="10"/>
  <c r="P60" i="10"/>
  <c r="O60" i="10"/>
  <c r="N60" i="10"/>
  <c r="M60" i="10"/>
  <c r="L60" i="10"/>
  <c r="K60" i="10"/>
  <c r="J60" i="10"/>
  <c r="I60" i="10"/>
  <c r="H60" i="10"/>
  <c r="S59" i="10"/>
  <c r="S57" i="10" s="1"/>
  <c r="S58" i="10"/>
  <c r="R57" i="10"/>
  <c r="Q57" i="10"/>
  <c r="P57" i="10"/>
  <c r="O57" i="10"/>
  <c r="N57" i="10"/>
  <c r="M57" i="10"/>
  <c r="L57" i="10"/>
  <c r="K57" i="10"/>
  <c r="J57" i="10"/>
  <c r="I57" i="10"/>
  <c r="H57" i="10"/>
  <c r="S56" i="10"/>
  <c r="S55" i="10"/>
  <c r="S54" i="10"/>
  <c r="S52" i="10"/>
  <c r="S51" i="10"/>
  <c r="S49" i="10"/>
  <c r="S48" i="10"/>
  <c r="S46" i="10"/>
  <c r="S45" i="10"/>
  <c r="S44" i="10"/>
  <c r="S43" i="10"/>
  <c r="S42" i="10"/>
  <c r="S41" i="10"/>
  <c r="S39" i="10"/>
  <c r="S38" i="10"/>
  <c r="S32" i="10"/>
  <c r="S33" i="10"/>
  <c r="S34" i="10"/>
  <c r="S35" i="10"/>
  <c r="S36" i="10"/>
  <c r="S31" i="10"/>
  <c r="S19" i="10"/>
  <c r="S20" i="10"/>
  <c r="S21" i="10"/>
  <c r="S18" i="10"/>
  <c r="S14" i="10"/>
  <c r="S15" i="10"/>
  <c r="S16" i="10"/>
  <c r="S13" i="10"/>
  <c r="R53" i="10"/>
  <c r="R50" i="10"/>
  <c r="R47" i="10"/>
  <c r="R40" i="10"/>
  <c r="R37" i="10"/>
  <c r="R30" i="10"/>
  <c r="R22" i="10"/>
  <c r="R17" i="10"/>
  <c r="R10" i="10" s="1"/>
  <c r="N13" i="13" s="1"/>
  <c r="R12" i="10"/>
  <c r="R19" i="14" l="1"/>
  <c r="R17" i="14" s="1"/>
  <c r="N28" i="13"/>
  <c r="R13" i="14"/>
  <c r="R11" i="14" s="1"/>
  <c r="N18" i="13"/>
  <c r="N23" i="13"/>
  <c r="R16" i="14"/>
  <c r="S60" i="10"/>
  <c r="Q33" i="9"/>
  <c r="Q28" i="9"/>
  <c r="M24" i="13" s="1"/>
  <c r="Q19" i="14" s="1"/>
  <c r="Q21" i="9"/>
  <c r="Q13" i="9"/>
  <c r="I10" i="11"/>
  <c r="J10" i="11"/>
  <c r="K10" i="11"/>
  <c r="L10" i="11"/>
  <c r="M10" i="11"/>
  <c r="N10" i="11"/>
  <c r="O10" i="11"/>
  <c r="H10" i="11"/>
  <c r="Q33" i="11"/>
  <c r="P33" i="11"/>
  <c r="O33" i="11"/>
  <c r="N33" i="11"/>
  <c r="M33" i="11"/>
  <c r="L33" i="11"/>
  <c r="K33" i="11"/>
  <c r="J33" i="11"/>
  <c r="I33" i="11"/>
  <c r="H33" i="11"/>
  <c r="Q30" i="11"/>
  <c r="S30" i="11" s="1"/>
  <c r="Q12" i="11"/>
  <c r="S24" i="10"/>
  <c r="S25" i="10"/>
  <c r="S26" i="10"/>
  <c r="S27" i="10"/>
  <c r="S28" i="10"/>
  <c r="S29" i="10"/>
  <c r="S23" i="10"/>
  <c r="Q53" i="10"/>
  <c r="Q50" i="10"/>
  <c r="Q47" i="10"/>
  <c r="Q40" i="10"/>
  <c r="Q37" i="10"/>
  <c r="Q30" i="10"/>
  <c r="Q22" i="10"/>
  <c r="Q17" i="10"/>
  <c r="Q10" i="10" s="1"/>
  <c r="Q12" i="10"/>
  <c r="M10" i="13"/>
  <c r="N12" i="13" l="1"/>
  <c r="N8" i="13" s="1"/>
  <c r="M13" i="13"/>
  <c r="Q13" i="14" s="1"/>
  <c r="Q10" i="11"/>
  <c r="M19" i="13" s="1"/>
  <c r="Q16" i="14" s="1"/>
  <c r="R10" i="14"/>
  <c r="R8" i="14" s="1"/>
  <c r="R14" i="14"/>
  <c r="M18" i="13"/>
  <c r="M30" i="11"/>
  <c r="N30" i="11"/>
  <c r="O30" i="11"/>
  <c r="P30" i="11"/>
  <c r="L10" i="13"/>
  <c r="P12" i="11"/>
  <c r="S12" i="11" l="1"/>
  <c r="S10" i="11" s="1"/>
  <c r="P10" i="11"/>
  <c r="L19" i="13"/>
  <c r="O19" i="13" s="1"/>
  <c r="P21" i="9"/>
  <c r="P13" i="9" s="1"/>
  <c r="P33" i="9"/>
  <c r="P28" i="9"/>
  <c r="L24" i="13" l="1"/>
  <c r="P16" i="14"/>
  <c r="S16" i="14" s="1"/>
  <c r="L23" i="13"/>
  <c r="P19" i="14" l="1"/>
  <c r="L28" i="13"/>
  <c r="P14" i="14"/>
  <c r="P53" i="10"/>
  <c r="P50" i="10"/>
  <c r="P47" i="10"/>
  <c r="P40" i="10"/>
  <c r="P37" i="10"/>
  <c r="P30" i="10"/>
  <c r="S22" i="10"/>
  <c r="P22" i="10"/>
  <c r="P17" i="10"/>
  <c r="P12" i="10"/>
  <c r="P17" i="14" l="1"/>
  <c r="P10" i="10"/>
  <c r="N53" i="10"/>
  <c r="O53" i="10"/>
  <c r="S53" i="10"/>
  <c r="M53" i="10"/>
  <c r="L13" i="13" l="1"/>
  <c r="O13" i="13" s="1"/>
  <c r="E10" i="13"/>
  <c r="F10" i="13"/>
  <c r="G10" i="13"/>
  <c r="H10" i="13"/>
  <c r="I10" i="13"/>
  <c r="J10" i="13"/>
  <c r="K10" i="13"/>
  <c r="D10" i="13"/>
  <c r="P13" i="14" l="1"/>
  <c r="L18" i="13"/>
  <c r="S17" i="10"/>
  <c r="J17" i="10"/>
  <c r="K17" i="10"/>
  <c r="L17" i="10"/>
  <c r="M17" i="10"/>
  <c r="N17" i="10"/>
  <c r="O17" i="10"/>
  <c r="I17" i="10"/>
  <c r="L12" i="13" l="1"/>
  <c r="L8" i="13" s="1"/>
  <c r="O18" i="13"/>
  <c r="P10" i="14"/>
  <c r="P8" i="14" s="1"/>
  <c r="S13" i="14"/>
  <c r="P11" i="14"/>
  <c r="O33" i="9"/>
  <c r="O28" i="9"/>
  <c r="O21" i="9"/>
  <c r="O12" i="11"/>
  <c r="K19" i="13" s="1"/>
  <c r="S37" i="10"/>
  <c r="O50" i="10"/>
  <c r="O47" i="10"/>
  <c r="O40" i="10"/>
  <c r="O37" i="10"/>
  <c r="O30" i="10"/>
  <c r="O22" i="10"/>
  <c r="O12" i="10"/>
  <c r="O13" i="9" l="1"/>
  <c r="K24" i="13"/>
  <c r="O16" i="14"/>
  <c r="K23" i="13"/>
  <c r="S50" i="10"/>
  <c r="S47" i="10"/>
  <c r="S40" i="10"/>
  <c r="S30" i="10"/>
  <c r="S12" i="10"/>
  <c r="S10" i="10" s="1"/>
  <c r="I47" i="9"/>
  <c r="J47" i="9"/>
  <c r="K47" i="9"/>
  <c r="L47" i="9"/>
  <c r="M47" i="9"/>
  <c r="H47" i="9"/>
  <c r="S47" i="9" s="1"/>
  <c r="K28" i="13" l="1"/>
  <c r="O19" i="14"/>
  <c r="O17" i="14" s="1"/>
  <c r="O14" i="14"/>
  <c r="F40" i="20" s="1"/>
  <c r="H40" i="20" s="1"/>
  <c r="F46" i="20"/>
  <c r="H46" i="20" s="1"/>
  <c r="K13" i="13"/>
  <c r="N50" i="10"/>
  <c r="M50" i="10"/>
  <c r="L50" i="10"/>
  <c r="K50" i="10"/>
  <c r="J50" i="10"/>
  <c r="I50" i="10"/>
  <c r="H50" i="10"/>
  <c r="N47" i="10"/>
  <c r="M47" i="10"/>
  <c r="L47" i="10"/>
  <c r="K47" i="10"/>
  <c r="J47" i="10"/>
  <c r="I47" i="10"/>
  <c r="H47" i="10"/>
  <c r="O13" i="14" l="1"/>
  <c r="O11" i="14" s="1"/>
  <c r="K18" i="13"/>
  <c r="K12" i="13" s="1"/>
  <c r="K8" i="13" s="1"/>
  <c r="L30" i="11"/>
  <c r="K30" i="11"/>
  <c r="J30" i="11"/>
  <c r="I30" i="11"/>
  <c r="H30" i="11"/>
  <c r="O10" i="14" l="1"/>
  <c r="O8" i="14" s="1"/>
  <c r="F20" i="20" s="1"/>
  <c r="H20" i="20" s="1"/>
  <c r="N33" i="9"/>
  <c r="N28" i="9"/>
  <c r="N21" i="9"/>
  <c r="N12" i="11"/>
  <c r="N40" i="10"/>
  <c r="N37" i="10"/>
  <c r="N30" i="10"/>
  <c r="N22" i="10"/>
  <c r="N12" i="10"/>
  <c r="I30" i="10"/>
  <c r="J30" i="10"/>
  <c r="K30" i="10"/>
  <c r="L30" i="10"/>
  <c r="M30" i="10"/>
  <c r="H30" i="10"/>
  <c r="I40" i="10"/>
  <c r="J40" i="10"/>
  <c r="K40" i="10"/>
  <c r="L40" i="10"/>
  <c r="M40" i="10"/>
  <c r="H40" i="10"/>
  <c r="I37" i="10"/>
  <c r="J37" i="10"/>
  <c r="K37" i="10"/>
  <c r="L37" i="10"/>
  <c r="M37" i="10"/>
  <c r="H37" i="10"/>
  <c r="N13" i="9" l="1"/>
  <c r="J24" i="13"/>
  <c r="N19" i="14" s="1"/>
  <c r="J13" i="13"/>
  <c r="J18" i="13" s="1"/>
  <c r="J19" i="13"/>
  <c r="M23" i="13"/>
  <c r="O23" i="13" s="1"/>
  <c r="N16" i="14" l="1"/>
  <c r="N14" i="14" s="1"/>
  <c r="F45" i="20" s="1"/>
  <c r="H45" i="20" s="1"/>
  <c r="J23" i="13"/>
  <c r="N13" i="14"/>
  <c r="N17" i="14"/>
  <c r="J12" i="11"/>
  <c r="K12" i="11"/>
  <c r="L12" i="11"/>
  <c r="M12" i="11"/>
  <c r="H12" i="11"/>
  <c r="F39" i="20" l="1"/>
  <c r="H39" i="20" s="1"/>
  <c r="N10" i="14"/>
  <c r="N8" i="14" s="1"/>
  <c r="F19" i="20" s="1"/>
  <c r="H19" i="20" s="1"/>
  <c r="N11" i="14"/>
  <c r="M33" i="9"/>
  <c r="M28" i="9"/>
  <c r="M21" i="9"/>
  <c r="M22" i="10"/>
  <c r="M12" i="10"/>
  <c r="I19" i="13"/>
  <c r="H19" i="13"/>
  <c r="L16" i="14" s="1"/>
  <c r="H19" i="11"/>
  <c r="H17" i="11"/>
  <c r="I12" i="10"/>
  <c r="J12" i="10"/>
  <c r="K12" i="10"/>
  <c r="L12" i="10"/>
  <c r="H12" i="10"/>
  <c r="I28" i="9"/>
  <c r="J28" i="9"/>
  <c r="K28" i="9"/>
  <c r="L28" i="9"/>
  <c r="H28" i="9"/>
  <c r="L33" i="9"/>
  <c r="L21" i="9"/>
  <c r="L22" i="10"/>
  <c r="I14" i="11"/>
  <c r="H27" i="11"/>
  <c r="I27" i="11"/>
  <c r="J27" i="11"/>
  <c r="K27" i="11"/>
  <c r="I22" i="10"/>
  <c r="J22" i="10"/>
  <c r="K22" i="10"/>
  <c r="H22" i="10"/>
  <c r="I21" i="9"/>
  <c r="I33" i="9"/>
  <c r="J21" i="9"/>
  <c r="J33" i="9"/>
  <c r="K21" i="9"/>
  <c r="K33" i="9"/>
  <c r="H21" i="9"/>
  <c r="H33" i="9"/>
  <c r="I24" i="13" l="1"/>
  <c r="S33" i="9"/>
  <c r="S28" i="9"/>
  <c r="S21" i="9"/>
  <c r="S13" i="9" s="1"/>
  <c r="D24" i="13"/>
  <c r="H13" i="13"/>
  <c r="L13" i="14" s="1"/>
  <c r="I23" i="13"/>
  <c r="K11" i="14"/>
  <c r="K13" i="9"/>
  <c r="I12" i="11"/>
  <c r="F24" i="13"/>
  <c r="J19" i="14" s="1"/>
  <c r="J17" i="14" s="1"/>
  <c r="G24" i="13"/>
  <c r="K19" i="14" s="1"/>
  <c r="H24" i="13"/>
  <c r="L19" i="14" s="1"/>
  <c r="L17" i="14" s="1"/>
  <c r="D13" i="13"/>
  <c r="F19" i="13"/>
  <c r="J16" i="14" s="1"/>
  <c r="J14" i="14" s="1"/>
  <c r="M16" i="14"/>
  <c r="D19" i="13"/>
  <c r="I13" i="9"/>
  <c r="J13" i="9"/>
  <c r="H13" i="9"/>
  <c r="L13" i="9"/>
  <c r="I13" i="13"/>
  <c r="M13" i="9"/>
  <c r="H23" i="13"/>
  <c r="L14" i="14"/>
  <c r="M28" i="13" l="1"/>
  <c r="M14" i="14"/>
  <c r="I18" i="13"/>
  <c r="M13" i="14"/>
  <c r="M11" i="14" s="1"/>
  <c r="J28" i="13"/>
  <c r="D23" i="13"/>
  <c r="D18" i="13"/>
  <c r="F13" i="13"/>
  <c r="E13" i="13"/>
  <c r="K14" i="14"/>
  <c r="K16" i="14"/>
  <c r="G19" i="13"/>
  <c r="E24" i="13"/>
  <c r="O24" i="13" s="1"/>
  <c r="I28" i="13"/>
  <c r="M19" i="14"/>
  <c r="G28" i="13"/>
  <c r="F28" i="13"/>
  <c r="F23" i="13"/>
  <c r="H16" i="14"/>
  <c r="H13" i="14"/>
  <c r="H19" i="14"/>
  <c r="D28" i="13"/>
  <c r="E19" i="13"/>
  <c r="I16" i="14" s="1"/>
  <c r="I14" i="14" s="1"/>
  <c r="H18" i="13"/>
  <c r="G13" i="13"/>
  <c r="K13" i="14" s="1"/>
  <c r="H28" i="13"/>
  <c r="M12" i="13" l="1"/>
  <c r="M8" i="13" s="1"/>
  <c r="Q17" i="14"/>
  <c r="Q14" i="14"/>
  <c r="S14" i="14" s="1"/>
  <c r="F44" i="20"/>
  <c r="H44" i="20" s="1"/>
  <c r="F38" i="20"/>
  <c r="H38" i="20" s="1"/>
  <c r="F32" i="20"/>
  <c r="H32" i="20" s="1"/>
  <c r="F28" i="20"/>
  <c r="H28" i="20" s="1"/>
  <c r="I12" i="13"/>
  <c r="I8" i="13" s="1"/>
  <c r="E18" i="13"/>
  <c r="I13" i="14"/>
  <c r="F18" i="13"/>
  <c r="J13" i="14"/>
  <c r="J10" i="14" s="1"/>
  <c r="J8" i="14" s="1"/>
  <c r="L11" i="14"/>
  <c r="H11" i="14"/>
  <c r="H17" i="14"/>
  <c r="J12" i="13"/>
  <c r="J8" i="13" s="1"/>
  <c r="H14" i="14"/>
  <c r="E28" i="13"/>
  <c r="O28" i="13" s="1"/>
  <c r="G23" i="13"/>
  <c r="I19" i="14"/>
  <c r="S19" i="14" s="1"/>
  <c r="K17" i="14"/>
  <c r="D12" i="13"/>
  <c r="H10" i="14"/>
  <c r="H12" i="13"/>
  <c r="H8" i="13" s="1"/>
  <c r="E23" i="13"/>
  <c r="G18" i="13"/>
  <c r="M17" i="14"/>
  <c r="M10" i="14"/>
  <c r="F37" i="20" l="1"/>
  <c r="Q10" i="14"/>
  <c r="Q11" i="14"/>
  <c r="S11" i="14" s="1"/>
  <c r="M8" i="14"/>
  <c r="F56" i="20"/>
  <c r="H56" i="20" s="1"/>
  <c r="F52" i="20"/>
  <c r="H52" i="20" s="1"/>
  <c r="F12" i="13"/>
  <c r="F8" i="13" s="1"/>
  <c r="J11" i="14"/>
  <c r="H8" i="14"/>
  <c r="I11" i="14"/>
  <c r="D8" i="13"/>
  <c r="I17" i="14"/>
  <c r="S17" i="14" s="1"/>
  <c r="I10" i="14"/>
  <c r="G12" i="13"/>
  <c r="E12" i="13"/>
  <c r="O12" i="13" s="1"/>
  <c r="K10" i="14"/>
  <c r="L10" i="14"/>
  <c r="Q8" i="14" l="1"/>
  <c r="S10" i="14"/>
  <c r="F43" i="20"/>
  <c r="H43" i="20" s="1"/>
  <c r="F18" i="20"/>
  <c r="F51" i="20"/>
  <c r="E8" i="13"/>
  <c r="L8" i="14"/>
  <c r="H37" i="20"/>
  <c r="I8" i="14"/>
  <c r="G8" i="13"/>
  <c r="K8" i="14"/>
  <c r="O8" i="13" l="1"/>
  <c r="S8" i="14"/>
  <c r="F31" i="20"/>
  <c r="H31" i="20" s="1"/>
  <c r="F27" i="20"/>
  <c r="H27" i="20" s="1"/>
  <c r="H18" i="20"/>
  <c r="F55" i="20"/>
  <c r="F17" i="20" l="1"/>
  <c r="H17" i="20" s="1"/>
  <c r="H55" i="20"/>
  <c r="H51" i="20"/>
</calcChain>
</file>

<file path=xl/sharedStrings.xml><?xml version="1.0" encoding="utf-8"?>
<sst xmlns="http://schemas.openxmlformats.org/spreadsheetml/2006/main" count="722" uniqueCount="280">
  <si>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</si>
  <si>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</si>
  <si>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</si>
  <si>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</si>
  <si>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</si>
  <si>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</si>
  <si>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</si>
  <si>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</si>
  <si>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</si>
  <si>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</si>
  <si>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</si>
  <si>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08</t>
  </si>
  <si>
    <t>№
п/п</t>
  </si>
  <si>
    <t>0503</t>
  </si>
  <si>
    <t>Мероприятия:</t>
  </si>
  <si>
    <t>Оплата э-энергии (ул. освещение)</t>
  </si>
  <si>
    <t>Уличное освещение:</t>
  </si>
  <si>
    <t>Перечень мероприятий подпрограммы «Обеспечение безопасности жизнедеятельности населения» 
с указанием объема средств на их реализацию и ожидаемых результатов</t>
  </si>
  <si>
    <t>0310</t>
  </si>
  <si>
    <t>увеличение количества граждан, обладающих знаниями в области противопожарной безопасности до 75%  от количества проживающих</t>
  </si>
  <si>
    <t>Устройство минерализованных защитных противопожарных полос</t>
  </si>
  <si>
    <t>Снижение риска возникновения пожаров в населенном секторе до 70%</t>
  </si>
  <si>
    <t>Материальное стимулирование работы внештатных инструкторов пожарной профилактики за проведение обследования и проверки противопожарного состояния объектов жилого назначения, других объектов, проведение противопожарной агитации и пропаганды среди населения</t>
  </si>
  <si>
    <t>Обеспечение безопасности жизнедеятельности населения</t>
  </si>
  <si>
    <t>Перечень мероприятий подпрограммы 
с указанием объема средств на их реализацию и ожидаемых результатов</t>
  </si>
  <si>
    <t>0409</t>
  </si>
  <si>
    <t xml:space="preserve">   0409</t>
  </si>
  <si>
    <t>Паспортизация дорог местного значения</t>
  </si>
  <si>
    <t>Наименование  подпрограммы</t>
  </si>
  <si>
    <r>
      <t xml:space="preserve">Задача: </t>
    </r>
    <r>
      <rPr>
        <b/>
        <sz val="12"/>
        <color indexed="8"/>
        <rFont val="Times New Roman"/>
        <family val="1"/>
        <charset val="204"/>
      </rPr>
      <t>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  </r>
  </si>
  <si>
    <t>Благоустройство территории Разъезженского сельсовета</t>
  </si>
  <si>
    <t>Перечень мероприятий подпрограммы «Благоустройство территории Разъезженского сельсовета»
с указанием объема средств на их реализацию и ожидаемых результатов</t>
  </si>
  <si>
    <t>администрация Разъезженского сельсовета</t>
  </si>
  <si>
    <t>Очистка улиц населенных пунктов Разъезженского сельсовета от снега</t>
  </si>
  <si>
    <t>Летнее содержание улиц населенных пунктов Разъезженского сельсовета (дорожная одежда)</t>
  </si>
  <si>
    <t>Содержание пожарной машины ГАЗ-66</t>
  </si>
  <si>
    <t>Содержание памятника "Солдату"</t>
  </si>
  <si>
    <t>Воспитание патриотизма</t>
  </si>
  <si>
    <t>Память о старшем поколении</t>
  </si>
  <si>
    <t>021</t>
  </si>
  <si>
    <t>Экстренная защита населения  при возникновении пожаров</t>
  </si>
  <si>
    <t>09 09</t>
  </si>
  <si>
    <t>Организация аллеи славы участникам ВОВ</t>
  </si>
  <si>
    <t>приобретение пиломатериала</t>
  </si>
  <si>
    <t>приобретение цемента</t>
  </si>
  <si>
    <t>приобретение саженцев</t>
  </si>
  <si>
    <t>прриобретение Стелы</t>
  </si>
  <si>
    <t>содержание аллеи</t>
  </si>
  <si>
    <t>установка изгороди</t>
  </si>
  <si>
    <t>05 03</t>
  </si>
  <si>
    <t>2017 год</t>
  </si>
  <si>
    <t>Содержание площадки хранения ТБО</t>
  </si>
  <si>
    <t>благоустройство аллеи</t>
  </si>
  <si>
    <t>Благоустройство территории вокруг села</t>
  </si>
  <si>
    <t xml:space="preserve">противоклещевая обработка мест массового посещения населения </t>
  </si>
  <si>
    <t>01 04</t>
  </si>
  <si>
    <t>08 01</t>
  </si>
  <si>
    <t>Приобретение эл. провода, эл. лампочек</t>
  </si>
  <si>
    <t>Установка дорожных знаков</t>
  </si>
  <si>
    <t>Содержание пешеходных переходов, благоустройство и содержание искуственных неровностей</t>
  </si>
  <si>
    <t>фонд оплаты труда водителя  ПМ</t>
  </si>
  <si>
    <t>приобретение и доставка угля</t>
  </si>
  <si>
    <t>ремонт  пожарной машины</t>
  </si>
  <si>
    <t>установка ворот</t>
  </si>
  <si>
    <t xml:space="preserve">Содержание кладбища </t>
  </si>
  <si>
    <t>Обустройство площадок безопасности дорожного движения в образовательных учреждениях</t>
  </si>
  <si>
    <t xml:space="preserve">Улучшение условий передвижения жителей по дорогам населенных пунктов </t>
  </si>
  <si>
    <t>Статус (государственная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</si>
  <si>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</si>
  <si>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</si>
  <si>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</si>
  <si>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</si>
  <si>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</si>
  <si>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</si>
  <si>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</si>
  <si>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</si>
  <si>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</si>
  <si>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Подпрограмма 2</t>
  </si>
  <si>
    <t xml:space="preserve">«Содержание улично-дорожной сети Разъезженского сельсовета» </t>
  </si>
  <si>
    <t>Подпрограмма 3</t>
  </si>
  <si>
    <t xml:space="preserve">«Обеспечение безопасности жизнедеятельности населения» </t>
  </si>
  <si>
    <t>Первый заместитель министра культуры  Красноярского края</t>
  </si>
  <si>
    <t>Ресурсное обеспечение и прогнозная оценка расходов на реализацию целей муниципальной программы с учетом источников финансирования, в том числе по уровням бюджетной системы</t>
  </si>
  <si>
    <t>Статус</t>
  </si>
  <si>
    <t>Наименование муниципальной программы.</t>
  </si>
  <si>
    <t>Ответственный исполнитель, соисполнители</t>
  </si>
  <si>
    <t>Оценка расходов
(тыс. руб.), годы</t>
  </si>
  <si>
    <t>Итого на период</t>
  </si>
  <si>
    <t xml:space="preserve">Всего                  </t>
  </si>
  <si>
    <t xml:space="preserve">в том числе:             </t>
  </si>
  <si>
    <t xml:space="preserve">краевой бюджет           </t>
  </si>
  <si>
    <t xml:space="preserve">внебюджетные  источники                 </t>
  </si>
  <si>
    <t xml:space="preserve">местный бюджет   </t>
  </si>
  <si>
    <t>Подпрограмма</t>
  </si>
  <si>
    <t xml:space="preserve">районный бюджет           </t>
  </si>
  <si>
    <t>Содержание улично-дорожной сети Разъезженского сельсовета</t>
  </si>
  <si>
    <t>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средств дорожного фонда Красноярского края</t>
  </si>
  <si>
    <t>1</t>
  </si>
  <si>
    <t>2</t>
  </si>
  <si>
    <t>3</t>
  </si>
  <si>
    <t>4</t>
  </si>
  <si>
    <t>5</t>
  </si>
  <si>
    <t>6</t>
  </si>
  <si>
    <t>7</t>
  </si>
  <si>
    <t>8</t>
  </si>
  <si>
    <r>
      <t>Цель:</t>
    </r>
    <r>
      <rPr>
        <b/>
        <sz val="12"/>
        <color indexed="8"/>
        <rFont val="Times New Roman"/>
        <family val="1"/>
        <charset val="204"/>
      </rPr>
      <t xml:space="preserve"> Комплексное решение проблем благоустройства по улучшению эстетического вида территории Разъезженского сельсовета, повышению комфортности жизни граждан</t>
    </r>
  </si>
  <si>
    <r>
      <t xml:space="preserve">Наименование подпрограммы: </t>
    </r>
    <r>
      <rPr>
        <b/>
        <sz val="12"/>
        <color indexed="8"/>
        <rFont val="Times New Roman"/>
        <family val="1"/>
        <charset val="204"/>
      </rPr>
      <t xml:space="preserve">  Благоустройство территории Разъезженского сельсовета</t>
    </r>
  </si>
  <si>
    <r>
      <t>Наименование подпрограммы:</t>
    </r>
    <r>
      <rPr>
        <b/>
        <sz val="12"/>
        <color indexed="8"/>
        <rFont val="Times New Roman"/>
        <family val="1"/>
        <charset val="204"/>
      </rPr>
      <t xml:space="preserve">  Обеспечение безопасности жизнедеятельности населения</t>
    </r>
  </si>
  <si>
    <r>
      <t>Цель:</t>
    </r>
    <r>
      <rPr>
        <b/>
        <sz val="12"/>
        <color indexed="8"/>
        <rFont val="Times New Roman"/>
        <family val="1"/>
        <charset val="204"/>
      </rPr>
      <t xml:space="preserve"> Обеспечение безопасной жизнедеятельности населения</t>
    </r>
  </si>
  <si>
    <r>
      <t>Задача:</t>
    </r>
    <r>
      <rPr>
        <b/>
        <sz val="12"/>
        <color indexed="8"/>
        <rFont val="Times New Roman"/>
        <family val="1"/>
        <charset val="204"/>
      </rPr>
      <t xml:space="preserve"> Создание необходимых условий для обеспечения мер первичной пожарной безопасности, защита населения, материальных и культурных ценностей Разъезженского сельсовета от опасностей, возникающих при ЧС природного характера.</t>
    </r>
  </si>
  <si>
    <r>
      <t xml:space="preserve">Наименование  подпрограммы:  </t>
    </r>
    <r>
      <rPr>
        <b/>
        <sz val="12"/>
        <color indexed="8"/>
        <rFont val="Times New Roman"/>
        <family val="1"/>
        <charset val="204"/>
      </rPr>
      <t>«Содержание улично-дорожной сети Разъезженского сельсовета»</t>
    </r>
  </si>
  <si>
    <r>
      <t xml:space="preserve">Цель: </t>
    </r>
    <r>
      <rPr>
        <b/>
        <sz val="12"/>
        <color indexed="8"/>
        <rFont val="Times New Roman"/>
        <family val="1"/>
        <charset val="204"/>
      </rPr>
      <t>Создание условий для повышения качества, комфортности жизни населения в части транспортного обеспечения и повышения уровня безопасности дорожного движения на улицах Разъезженского сельсовета»</t>
    </r>
  </si>
  <si>
    <r>
      <t>Задача:</t>
    </r>
    <r>
      <rPr>
        <b/>
        <sz val="12"/>
        <color indexed="8"/>
        <rFont val="Times New Roman"/>
        <family val="1"/>
        <charset val="204"/>
      </rPr>
      <t xml:space="preserve"> Доведение параметров улично-дорожной сети до нормативных характеристик, ремонт проезжих частей улиц, с учетом ресурсных возможностей муниципального образования</t>
    </r>
  </si>
  <si>
    <t>2018 год</t>
  </si>
  <si>
    <t>приобретение штакетника, гвоздей</t>
  </si>
  <si>
    <t>приобретение краски,цемента</t>
  </si>
  <si>
    <t xml:space="preserve">Разработка схемы водоснабжения поселения </t>
  </si>
  <si>
    <t>Мероприятия по проведению обязательных энергетических обследований муниципальных учреждений Разъезженского сельсовета</t>
  </si>
  <si>
    <t xml:space="preserve">Создание комфортных условий проживания на территории поселения </t>
  </si>
  <si>
    <t>ремонт, очистка от снега подъездов  к источникам противопожарного водоснабжения (пожарному пирсу, гидрантам)</t>
  </si>
  <si>
    <t>Снижение энергетических затрат в муниципальных учреждений Разъезженского сельсовета до 10%</t>
  </si>
  <si>
    <t>4910083400</t>
  </si>
  <si>
    <t>4920083420</t>
  </si>
  <si>
    <t>4930083480</t>
  </si>
  <si>
    <t>4930075550</t>
  </si>
  <si>
    <t>4930095550</t>
  </si>
  <si>
    <t>4938348</t>
  </si>
  <si>
    <t>4937555</t>
  </si>
  <si>
    <t>4939555</t>
  </si>
  <si>
    <t>4918340</t>
  </si>
  <si>
    <t>4918493</t>
  </si>
  <si>
    <t>4927508</t>
  </si>
  <si>
    <t>4929508</t>
  </si>
  <si>
    <t>4928342</t>
  </si>
  <si>
    <t>4927594</t>
  </si>
  <si>
    <t>4929594</t>
  </si>
  <si>
    <t>4920000</t>
  </si>
  <si>
    <t>4937423</t>
  </si>
  <si>
    <t>4939423</t>
  </si>
  <si>
    <t>2019 год</t>
  </si>
  <si>
    <t>Протяженность освещенных улиц населенных пунктов составит 10,3 км.</t>
  </si>
  <si>
    <t>4910084930</t>
  </si>
  <si>
    <t>Приобретение огнетушителей ОП-4</t>
  </si>
  <si>
    <t>Приобретение  и распространение памяток листовок антитеррористической и антиэкстремистской направленности</t>
  </si>
  <si>
    <t>03 10</t>
  </si>
  <si>
    <t>Снижение риска возникновения ситуаций антитеррористической и антиэкстремистской направленности до 90%</t>
  </si>
  <si>
    <t>итого  ПБ</t>
  </si>
  <si>
    <t>9</t>
  </si>
  <si>
    <t>10</t>
  </si>
  <si>
    <t>11</t>
  </si>
  <si>
    <t>03 14</t>
  </si>
  <si>
    <t>4930084750</t>
  </si>
  <si>
    <t>4930074120</t>
  </si>
  <si>
    <t>4930094120</t>
  </si>
  <si>
    <t>12</t>
  </si>
  <si>
    <t>Установка указателей гидрантов и водоемов</t>
  </si>
  <si>
    <t>13</t>
  </si>
  <si>
    <t>Перезарядка огнетушителей</t>
  </si>
  <si>
    <t>14</t>
  </si>
  <si>
    <t>4910083410</t>
  </si>
  <si>
    <t>05 02</t>
  </si>
  <si>
    <t>493008160</t>
  </si>
  <si>
    <t>Вырезка аварийных деревьев</t>
  </si>
  <si>
    <t>4920075080</t>
  </si>
  <si>
    <t>4920095080</t>
  </si>
  <si>
    <t>РОССИЙСКАЯ ФЕДЕРАЦИЯ</t>
  </si>
  <si>
    <t>ЕРМАКОВСКИЙ РАЙОН</t>
  </si>
  <si>
    <t>АДМИНИСТРАЦИЯ РАЗЪЕЗЖЕНСКОГО СЕЛЬСОВЕТА</t>
  </si>
  <si>
    <t>П О С Т А Н О В Л Е Н И Е</t>
  </si>
  <si>
    <t xml:space="preserve">с. Разъезжее                    </t>
  </si>
  <si>
    <t>П О С Т А Н О В Л Я Ю :</t>
  </si>
  <si>
    <t>«общий объём финансирования  Программы</t>
  </si>
  <si>
    <t>тыс.руб.</t>
  </si>
  <si>
    <t xml:space="preserve">заменить на </t>
  </si>
  <si>
    <t>в том числе по годам:</t>
  </si>
  <si>
    <t>«общий объём финансирования сумму</t>
  </si>
  <si>
    <r>
      <t>Содержание автомобильных дорог общего пользования местного значения</t>
    </r>
    <r>
      <rPr>
        <sz val="10"/>
        <color indexed="8"/>
        <rFont val="Times New Roman"/>
        <family val="1"/>
        <charset val="204"/>
      </rPr>
      <t>за счет средств дорожного фонда Красноярского края</t>
    </r>
  </si>
  <si>
    <t xml:space="preserve">5.   В абзаце 2 пункта 2.7. раздела 2 подпрограммы 1 «Благоустройство территории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2014-2019 годы» слова </t>
  </si>
  <si>
    <t>Проект "Все лучшее детям"</t>
  </si>
  <si>
    <t>приобретение оборудования</t>
  </si>
  <si>
    <t>Проект "Забвение - не для нас"</t>
  </si>
  <si>
    <t>приобретение трубы, сетки рабицы</t>
  </si>
  <si>
    <t>244</t>
  </si>
  <si>
    <t>4910097410</t>
  </si>
  <si>
    <t>4910077490</t>
  </si>
  <si>
    <t>4910097490</t>
  </si>
  <si>
    <t>Дератизационная обработка территории</t>
  </si>
  <si>
    <t>4910083580</t>
  </si>
  <si>
    <t>Уборка территории</t>
  </si>
  <si>
    <t>Создание комфортных условий проживания на территории поселения</t>
  </si>
  <si>
    <t>Повышение уровня формирования гражданско-патриотических качеств, укрепление семейных ценостей</t>
  </si>
  <si>
    <t>Создание условий для укрепления физического развития, организация активного отдыха детей</t>
  </si>
  <si>
    <t>1,30</t>
  </si>
  <si>
    <t>Уничтожение сорняков дикорастущей конопли</t>
  </si>
  <si>
    <t>4,00</t>
  </si>
  <si>
    <t>10,25</t>
  </si>
  <si>
    <t>Доставка оборудования</t>
  </si>
  <si>
    <t>2020 год</t>
  </si>
  <si>
    <t>Приобретение пожарных рукавов</t>
  </si>
  <si>
    <t>Глава Разъезженского сельсовета                                                            Т.Ф. Вербовская</t>
  </si>
  <si>
    <t>4920000000</t>
  </si>
  <si>
    <t>4920075090</t>
  </si>
  <si>
    <t>4920095090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</si>
  <si>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</si>
  <si>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"Благоустройство территории Разъезженского сельсовета"</t>
  </si>
  <si>
    <t>Проект "Счастливое детство"</t>
  </si>
  <si>
    <t>Проект "Предупрежден, значит, спасен!"</t>
  </si>
  <si>
    <t>монтаж системы оповещения</t>
  </si>
  <si>
    <t>О внесении изменений в постановление главы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сельсовета».</t>
  </si>
  <si>
    <t>46,87</t>
  </si>
  <si>
    <t>приобретение огнетушителей, инвентаря</t>
  </si>
  <si>
    <t>приобретение расходных материалов</t>
  </si>
  <si>
    <t>2021 год</t>
  </si>
  <si>
    <t>15</t>
  </si>
  <si>
    <t>Снижение объёмов потребления энергетических ресурсов и сокращение расходов на оплату энергоресурсов</t>
  </si>
  <si>
    <t>реконструкция действующих объектов электроснабжени; внедрение энергосберегающих технологий; снижение объемов потребления энергетических ресурсов</t>
  </si>
  <si>
    <t>Установка энергосбегающих ламп, замена светильников уличного освещения</t>
  </si>
  <si>
    <t>Приобретение специальной и боевой одежды для пожарных добровольцев</t>
  </si>
  <si>
    <t>Внести изменения в паспорт муниципальной программы  «Обеспечение безопасности и комфортных условий жизнедеятельности  населения Разъезженского сельсовета» на 2014-2021 годы:</t>
  </si>
  <si>
    <t xml:space="preserve">1.  В приложении «Муниципальная программа «Обеспечение  безопасности   и  комфортных  условий  жизнедеятельности населения Разъезженского сельсовета» на 2014-2021 годы», в разделе 1 «Паспорт муниципальной программы» по строке таблицы  «Ресурсное обеспечение программы» слова ,  </t>
  </si>
  <si>
    <t>3.  Приложение  4 к муниципальной программы «Обеспечение  безопасности   и  комфортных  условий  жизнедеятельности населения Разъезженского сельсовета»  на 2014-2021 годы»  - изложить в новой редакции согласно приложения №  2 к настоящему постановлению</t>
  </si>
  <si>
    <t>2.  Приложение 3 к муниципальной программы «Обеспечение  безопасности   и  комфортных  условий  жизнедеятельности населения Разъезженского сельсовета»  на 2014-2021 годы»  - изложить в новой редакции согласно приложения  № 1 к настоящему постановлению</t>
  </si>
  <si>
    <t>2021год</t>
  </si>
  <si>
    <t xml:space="preserve">4. Внести изменения В Приложении № 5 к муниципальной программе Разъезженского сельсовета, подпрограмма 1 «Благоустройство территории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2014-2021 годы», в разделе 1 «Паспорт муниципальной программы» по строке таблицы  «Объёмы и источники финансирования подпрограммы на период действия подпрограммы с указанием на источники финансирования по годам реализации подпрограммы» слова </t>
  </si>
  <si>
    <t xml:space="preserve">5. Внести изменения В Приложении № 6 к муниципальной программе Разъезженского сельсовета, подпрограмма 2 «Содержание улично-дорожной сети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2014-2021 годы», в разделе 1 «Паспорт муниципальной программы» по строке таблицы  «Объёмы и источники финансирования подпрограммы на период действия подпрограммы с указанием на источники финансирования по годам реализации подпрограммы» слова </t>
  </si>
  <si>
    <t xml:space="preserve">6.   В абзаце 2 пункта 2.7. раздела 2 подпрограммы 2 «Содержание улично-дорожной сети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2014-2021 годы» слова </t>
  </si>
  <si>
    <t>7.  Приложение 1 к подпрограмме 2 «Содержание улично-дорожной сети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2014-2021 годы» - изложить в новой редакции согласно приложения № 4  настоящего постановления.</t>
  </si>
  <si>
    <t xml:space="preserve">8. Внести изменения В Приложении № 7 к муниципальной программе Разъезженского сельсовета, подпрограмма 3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2014-2021 годы», в разделе 1 «Паспорт муниципальной программы» по строке таблицы  «Объёмы и источники финансирования подпрограммы на период действия подпрограммы с указанием на источники финансирования по годам реализации подпрограммы» слова </t>
  </si>
  <si>
    <t xml:space="preserve">9.   В абзаце 2 пункта 2.7. раздела 2 подпрограммы 3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2014-2021 годы» слова </t>
  </si>
  <si>
    <t>10.  Приложение 1  к подпрограмме 3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2014-2021 годы» - изложить в новой редакции согласно приложения № 5 настоящего постановления.</t>
  </si>
  <si>
    <t xml:space="preserve">« ** »  **  2019 года                                                      </t>
  </si>
  <si>
    <t>№   **</t>
  </si>
  <si>
    <t>На основании статьи 30 Устава Разъезженского сельсовета, решения Разъезженского сельского Совета депутатов от 23.05.2019 г. № 44-144 р. «О внесении изменений и дополнений  в решение Совета депутатов от 21.12.2018 г. № 41-128 «О бюджете Разъезженского сельсовета на 2019 год и плановый период 2020-2021 годов»</t>
  </si>
  <si>
    <t>Проект "Старые тополя"</t>
  </si>
  <si>
    <t>спиливание тополей</t>
  </si>
  <si>
    <t>ПРОЕКТ</t>
  </si>
  <si>
    <t>6.  Приложение 1  к подпрограмме 1 «Благоустройство территории Разъезженского сельсовета»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2014-2021 годы» - изложить в новой редакции согласно приложения № 3  настоящего постановления.</t>
  </si>
  <si>
    <t>7. Постановление вступает в силу в день, следующий за днём его обнародования на территории Разъезженского сельсовета.</t>
  </si>
  <si>
    <t>2022 год</t>
  </si>
  <si>
    <t>Приобретение, монтаж, обслуживание и ремонт системы оповещения людей при пожаре</t>
  </si>
  <si>
    <t>16</t>
  </si>
  <si>
    <t>Организация противопожарной пропаганды, обучение мерам пожарной безопасности</t>
  </si>
  <si>
    <t>Приобретение гербицидов для уничтожения сорняков дикорастущей конопли</t>
  </si>
  <si>
    <t>4910085970</t>
  </si>
  <si>
    <t>2023 год</t>
  </si>
  <si>
    <t>0412</t>
  </si>
  <si>
    <t>Реализация мероприятий, направленных на повышение безопасности дорожного движения</t>
  </si>
  <si>
    <t>492R310601</t>
  </si>
  <si>
    <t>492R310602</t>
  </si>
  <si>
    <t>4990083500</t>
  </si>
  <si>
    <t>Выполнение аварийно-восстановительных работ искусственного дорожного сооружения (мост) по улице Ленина в посёлке Большая Речка, Ермаковского района, Красноярского края, подверженного в результате резкого подъёма уровня воды в реке Большая на территории Ермаковского района Красноярского края, в целях ликвидации последствий чрезвычайной ситуации, вызванной интенсивными выпадением осадков в июле 2020 года</t>
  </si>
  <si>
    <t>17</t>
  </si>
  <si>
    <t>Приложение № 3
к муниципальной программе Разъезженского сельсовета «Обеспечение безопасности и комфортных условий жизнедеятельности  населения Разъезженского сельсовета» на 2014-2024 годы</t>
  </si>
  <si>
    <t>Информация о распределении планируемых расходов  
по отдельным мероприятиям программы, подпрограммам муниципальной программы Разъезженского сельсовета                                                                                                                                                                «Обеспечение безопасности и комфортных условий жизнедеятельности  населения Разъезженского сельсовета»
 на 2014-2024 годы</t>
  </si>
  <si>
    <t xml:space="preserve">«Обеспечение безопасности и комфортных условий жизнедеятельности  населения Разъезженского сельсовета»
 на 2014-2024 годы
</t>
  </si>
  <si>
    <t>Приложение № 4
к муниципальной программе Разъезженского сельсовета «Обеспечение безопасности и комфортных условий жизнедеятельности  населения Разъезженского сельсовета» на 2014-2024 годы</t>
  </si>
  <si>
    <t xml:space="preserve">
«Обеспечение безопасности и комфортных условий жизнедеятельности  населения Разъезженского сельсовета»
 на 2014 - 2024 годы, в том числе:</t>
  </si>
  <si>
    <t>Приложение № 1
к подпрограмме «Благоустройство территории Разъезженского сельсовета»,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2014-2024 годы</t>
  </si>
  <si>
    <t>Приложение № 1
к подпрограмме «Содержание улично-дорожной сети Разъезжнского сельсовета»,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2014-2024 годы</t>
  </si>
  <si>
    <t>Приложение № 1
к подпрограмме "Обеспечение безопасности жизнедеятельности населения»,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 на 2014-2024 годы</t>
  </si>
  <si>
    <t>Итого на  
2014-2024 годы</t>
  </si>
  <si>
    <t>2024 год</t>
  </si>
  <si>
    <t>Итого на 2014-2024 годы</t>
  </si>
  <si>
    <t>18</t>
  </si>
  <si>
    <t>Проект "Изгородь"</t>
  </si>
  <si>
    <t>Проект "Светильники"</t>
  </si>
  <si>
    <t>установка светильников</t>
  </si>
  <si>
    <t>Приложение № 3
к постановлению № ** п. от ** г. "О внесении изменений в постановление главы 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</t>
  </si>
  <si>
    <r>
      <t>Приложение № 4
к постановлению №</t>
    </r>
    <r>
      <rPr>
        <sz val="12"/>
        <rFont val="Times New Roman"/>
        <family val="1"/>
        <charset val="204"/>
      </rPr>
      <t xml:space="preserve"> ** п. </t>
    </r>
    <r>
      <rPr>
        <sz val="12"/>
        <color indexed="8"/>
        <rFont val="Times New Roman"/>
        <family val="1"/>
        <charset val="204"/>
      </rPr>
      <t>от ** г. "О внесении изменений в постановление главы администрации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</t>
    </r>
  </si>
  <si>
    <t>Приложение № 5
к постановлению № ** п. от ** г. "О внесении изменений в постановление  администрации  от 06.11.2013 № 71 п. «Об утверждении Муниципальной программы «Обеспечение безопасности и комфортных условий     жизнедеятельности населения Разъезженского сельсовета»</t>
  </si>
  <si>
    <t>Приобретение мотопомпы</t>
  </si>
  <si>
    <t>Укрепление берега реки Большая Речка в поселке Большая Речка Ермаковского района Красноярского края протяженностью 140 метров</t>
  </si>
  <si>
    <t>04 06</t>
  </si>
  <si>
    <t>4990083450</t>
  </si>
  <si>
    <r>
      <t>Приложение № 2
к постановлению №</t>
    </r>
    <r>
      <rPr>
        <sz val="12"/>
        <rFont val="Times New Roman"/>
        <family val="1"/>
        <charset val="204"/>
      </rPr>
      <t xml:space="preserve"> ** п.</t>
    </r>
    <r>
      <rPr>
        <sz val="12"/>
        <color indexed="8"/>
        <rFont val="Times New Roman"/>
        <family val="1"/>
        <charset val="204"/>
      </rPr>
      <t xml:space="preserve"> от ** г. "О внесении изменений в постановление главы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</t>
    </r>
  </si>
  <si>
    <t>Содержание пожарной машины</t>
  </si>
  <si>
    <t>приобретение запчастей</t>
  </si>
  <si>
    <t>содержание</t>
  </si>
  <si>
    <t>Приложение № 1
к постановлению № 34п от 29.10.2021 г. "О внесении изменений в постановление главы 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сельсовета»»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</si>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</sst>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_-* #,##0.0_р_._-;\-* #,##0.0_р_._-;_-* &quot;-&quot;?_р_._-;_-@_-"/>
    <numFmt numFmtId="167" formatCode="#,##0.00_ ;\-#,##0.00\ "/>
    <numFmt numFmtId="168" formatCode="#,##0.0_ ;\-#,##0.0\ 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7.5"/>
      <color indexed="8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.5"/>
      <name val="Arial Cyr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</cellStyleXfs>
  <cellXfs count="718">
    <xf numFmtId="0" fontId="0" fillId="0" borderId="0" xfId="0"/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left" vertical="center" wrapText="1"/>
    </xf>
    <xf numFmtId="167" fontId="8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vertical="top" wrapText="1"/>
    </xf>
    <xf numFmtId="164" fontId="6" fillId="0" borderId="0" xfId="4" applyNumberFormat="1" applyFont="1" applyFill="1" applyBorder="1" applyAlignment="1">
      <alignment horizontal="right" vertical="top" wrapText="1"/>
    </xf>
    <xf numFmtId="164" fontId="2" fillId="0" borderId="0" xfId="4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wrapText="1"/>
    </xf>
    <xf numFmtId="165" fontId="19" fillId="0" borderId="0" xfId="0" applyNumberFormat="1" applyFont="1" applyFill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7" fontId="13" fillId="0" borderId="9" xfId="0" applyNumberFormat="1" applyFont="1" applyFill="1" applyBorder="1" applyAlignment="1">
      <alignment horizontal="right" vertical="center" wrapText="1"/>
    </xf>
    <xf numFmtId="167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67" fontId="8" fillId="0" borderId="13" xfId="0" applyNumberFormat="1" applyFont="1" applyFill="1" applyBorder="1" applyAlignment="1">
      <alignment horizontal="right" vertical="center" wrapText="1"/>
    </xf>
    <xf numFmtId="167" fontId="13" fillId="0" borderId="14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top" wrapText="1"/>
    </xf>
    <xf numFmtId="167" fontId="8" fillId="0" borderId="13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right" vertical="center" wrapText="1"/>
    </xf>
    <xf numFmtId="0" fontId="27" fillId="0" borderId="9" xfId="0" applyFont="1" applyFill="1" applyBorder="1" applyAlignment="1">
      <alignment horizontal="right" vertical="center" wrapText="1"/>
    </xf>
    <xf numFmtId="167" fontId="27" fillId="0" borderId="9" xfId="0" applyNumberFormat="1" applyFont="1" applyFill="1" applyBorder="1" applyAlignment="1">
      <alignment horizontal="right" vertical="center" wrapText="1"/>
    </xf>
    <xf numFmtId="49" fontId="27" fillId="0" borderId="14" xfId="0" applyNumberFormat="1" applyFont="1" applyFill="1" applyBorder="1" applyAlignment="1">
      <alignment horizontal="right" vertical="center" wrapText="1"/>
    </xf>
    <xf numFmtId="0" fontId="27" fillId="0" borderId="14" xfId="0" applyFont="1" applyFill="1" applyBorder="1" applyAlignment="1">
      <alignment horizontal="right" vertical="center" wrapText="1"/>
    </xf>
    <xf numFmtId="167" fontId="27" fillId="0" borderId="14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7" fontId="12" fillId="0" borderId="9" xfId="0" applyNumberFormat="1" applyFont="1" applyFill="1" applyBorder="1" applyAlignment="1">
      <alignment horizontal="center" vertical="center" wrapText="1"/>
    </xf>
    <xf numFmtId="168" fontId="12" fillId="0" borderId="9" xfId="0" applyNumberFormat="1" applyFont="1" applyFill="1" applyBorder="1" applyAlignment="1">
      <alignment horizontal="right" vertical="center" wrapText="1"/>
    </xf>
    <xf numFmtId="167" fontId="12" fillId="0" borderId="14" xfId="0" applyNumberFormat="1" applyFont="1" applyFill="1" applyBorder="1" applyAlignment="1">
      <alignment horizontal="center" vertical="center" wrapText="1"/>
    </xf>
    <xf numFmtId="168" fontId="15" fillId="0" borderId="13" xfId="0" applyNumberFormat="1" applyFont="1" applyFill="1" applyBorder="1" applyAlignment="1">
      <alignment horizontal="center" vertical="center" wrapText="1"/>
    </xf>
    <xf numFmtId="168" fontId="12" fillId="0" borderId="14" xfId="0" applyNumberFormat="1" applyFont="1" applyFill="1" applyBorder="1" applyAlignment="1">
      <alignment horizontal="right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right" vertical="center" wrapText="1"/>
    </xf>
    <xf numFmtId="2" fontId="20" fillId="0" borderId="10" xfId="0" applyNumberFormat="1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167" fontId="8" fillId="0" borderId="15" xfId="0" applyNumberFormat="1" applyFont="1" applyFill="1" applyBorder="1" applyAlignment="1">
      <alignment horizontal="right" vertical="center" wrapText="1"/>
    </xf>
    <xf numFmtId="166" fontId="8" fillId="0" borderId="17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167" fontId="25" fillId="0" borderId="19" xfId="0" applyNumberFormat="1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horizontal="left" vertical="center" wrapText="1"/>
    </xf>
    <xf numFmtId="167" fontId="8" fillId="0" borderId="25" xfId="0" applyNumberFormat="1" applyFont="1" applyFill="1" applyBorder="1" applyAlignment="1">
      <alignment horizontal="right" vertical="center" wrapText="1"/>
    </xf>
    <xf numFmtId="167" fontId="13" fillId="0" borderId="10" xfId="0" applyNumberFormat="1" applyFont="1" applyFill="1" applyBorder="1" applyAlignment="1">
      <alignment horizontal="right" vertical="center" wrapText="1"/>
    </xf>
    <xf numFmtId="167" fontId="8" fillId="0" borderId="28" xfId="0" applyNumberFormat="1" applyFont="1" applyFill="1" applyBorder="1" applyAlignment="1">
      <alignment horizontal="right" vertical="center" wrapText="1"/>
    </xf>
    <xf numFmtId="167" fontId="13" fillId="0" borderId="29" xfId="0" applyNumberFormat="1" applyFont="1" applyFill="1" applyBorder="1" applyAlignment="1">
      <alignment horizontal="right" vertical="center" wrapText="1"/>
    </xf>
    <xf numFmtId="167" fontId="13" fillId="0" borderId="30" xfId="0" applyNumberFormat="1" applyFont="1" applyFill="1" applyBorder="1" applyAlignment="1">
      <alignment horizontal="right" vertical="center" wrapText="1"/>
    </xf>
    <xf numFmtId="167" fontId="8" fillId="0" borderId="31" xfId="0" applyNumberFormat="1" applyFont="1" applyFill="1" applyBorder="1" applyAlignment="1">
      <alignment horizontal="right" vertical="center" wrapText="1"/>
    </xf>
    <xf numFmtId="167" fontId="13" fillId="0" borderId="32" xfId="0" applyNumberFormat="1" applyFont="1" applyFill="1" applyBorder="1" applyAlignment="1">
      <alignment horizontal="righ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49" fontId="13" fillId="0" borderId="33" xfId="0" applyNumberFormat="1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167" fontId="13" fillId="0" borderId="36" xfId="0" applyNumberFormat="1" applyFont="1" applyFill="1" applyBorder="1" applyAlignment="1">
      <alignment horizontal="right" vertical="center" wrapText="1"/>
    </xf>
    <xf numFmtId="167" fontId="8" fillId="0" borderId="37" xfId="0" applyNumberFormat="1" applyFont="1" applyFill="1" applyBorder="1" applyAlignment="1">
      <alignment horizontal="right" vertical="center" wrapText="1"/>
    </xf>
    <xf numFmtId="167" fontId="13" fillId="0" borderId="38" xfId="0" applyNumberFormat="1" applyFont="1" applyFill="1" applyBorder="1" applyAlignment="1">
      <alignment horizontal="right" vertical="center" wrapText="1"/>
    </xf>
    <xf numFmtId="167" fontId="13" fillId="0" borderId="13" xfId="0" applyNumberFormat="1" applyFont="1" applyFill="1" applyBorder="1" applyAlignment="1">
      <alignment horizontal="right" vertical="center" wrapText="1"/>
    </xf>
    <xf numFmtId="49" fontId="2" fillId="0" borderId="4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wrapText="1"/>
    </xf>
    <xf numFmtId="49" fontId="2" fillId="0" borderId="42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167" fontId="8" fillId="0" borderId="44" xfId="0" applyNumberFormat="1" applyFont="1" applyFill="1" applyBorder="1" applyAlignment="1">
      <alignment horizontal="right" vertical="top" wrapText="1"/>
    </xf>
    <xf numFmtId="49" fontId="2" fillId="0" borderId="45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167" fontId="2" fillId="0" borderId="47" xfId="0" applyNumberFormat="1" applyFont="1" applyFill="1" applyBorder="1" applyAlignment="1">
      <alignment horizontal="right" vertical="top" wrapText="1"/>
    </xf>
    <xf numFmtId="0" fontId="2" fillId="0" borderId="48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167" fontId="2" fillId="0" borderId="50" xfId="0" applyNumberFormat="1" applyFont="1" applyFill="1" applyBorder="1" applyAlignment="1">
      <alignment horizontal="right" vertical="top" wrapText="1"/>
    </xf>
    <xf numFmtId="0" fontId="2" fillId="0" borderId="52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6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top" wrapText="1"/>
    </xf>
    <xf numFmtId="167" fontId="8" fillId="0" borderId="55" xfId="0" applyNumberFormat="1" applyFont="1" applyFill="1" applyBorder="1" applyAlignment="1">
      <alignment horizontal="right" vertical="top" wrapText="1"/>
    </xf>
    <xf numFmtId="166" fontId="2" fillId="0" borderId="0" xfId="0" applyNumberFormat="1" applyFont="1" applyFill="1" applyAlignment="1">
      <alignment wrapText="1"/>
    </xf>
    <xf numFmtId="0" fontId="2" fillId="0" borderId="45" xfId="0" applyFont="1" applyFill="1" applyBorder="1" applyAlignment="1">
      <alignment horizontal="center" vertical="top" wrapText="1"/>
    </xf>
    <xf numFmtId="167" fontId="2" fillId="0" borderId="3" xfId="0" applyNumberFormat="1" applyFont="1" applyFill="1" applyBorder="1" applyAlignment="1">
      <alignment horizontal="right" vertical="top" wrapText="1"/>
    </xf>
    <xf numFmtId="167" fontId="2" fillId="0" borderId="56" xfId="0" applyNumberFormat="1" applyFont="1" applyFill="1" applyBorder="1" applyAlignment="1">
      <alignment horizontal="right" vertical="top" wrapText="1"/>
    </xf>
    <xf numFmtId="167" fontId="2" fillId="0" borderId="57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166" fontId="2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4" fontId="19" fillId="0" borderId="40" xfId="0" applyNumberFormat="1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left" vertical="center" wrapText="1"/>
    </xf>
    <xf numFmtId="4" fontId="18" fillId="0" borderId="39" xfId="0" applyNumberFormat="1" applyFont="1" applyFill="1" applyBorder="1" applyAlignment="1">
      <alignment horizontal="center" vertical="center" wrapText="1"/>
    </xf>
    <xf numFmtId="4" fontId="18" fillId="0" borderId="58" xfId="0" applyNumberFormat="1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left" vertical="center" wrapText="1"/>
    </xf>
    <xf numFmtId="4" fontId="19" fillId="0" borderId="59" xfId="0" applyNumberFormat="1" applyFont="1" applyFill="1" applyBorder="1" applyAlignment="1">
      <alignment horizontal="center" vertical="center" wrapText="1"/>
    </xf>
    <xf numFmtId="4" fontId="19" fillId="0" borderId="60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left" vertical="center" wrapText="1"/>
    </xf>
    <xf numFmtId="0" fontId="19" fillId="0" borderId="62" xfId="0" applyFont="1" applyFill="1" applyBorder="1" applyAlignment="1">
      <alignment horizontal="left" vertical="center" wrapText="1"/>
    </xf>
    <xf numFmtId="0" fontId="19" fillId="0" borderId="60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4" fontId="18" fillId="0" borderId="64" xfId="0" applyNumberFormat="1" applyFont="1" applyFill="1" applyBorder="1" applyAlignment="1">
      <alignment horizontal="center" vertical="center" wrapText="1"/>
    </xf>
    <xf numFmtId="4" fontId="19" fillId="0" borderId="58" xfId="0" applyNumberFormat="1" applyFont="1" applyFill="1" applyBorder="1" applyAlignment="1">
      <alignment horizontal="center" vertical="center" wrapText="1"/>
    </xf>
    <xf numFmtId="4" fontId="19" fillId="0" borderId="65" xfId="0" applyNumberFormat="1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2" fillId="0" borderId="0" xfId="4" applyFont="1" applyFill="1" applyBorder="1" applyAlignment="1">
      <alignment horizontal="right" vertical="top" wrapText="1"/>
    </xf>
    <xf numFmtId="0" fontId="8" fillId="0" borderId="66" xfId="0" applyFont="1" applyFill="1" applyBorder="1" applyAlignment="1">
      <alignment vertical="top" wrapText="1"/>
    </xf>
    <xf numFmtId="0" fontId="28" fillId="0" borderId="66" xfId="0" applyFont="1" applyFill="1" applyBorder="1" applyAlignment="1">
      <alignment vertical="center" wrapText="1"/>
    </xf>
    <xf numFmtId="4" fontId="19" fillId="0" borderId="68" xfId="0" applyNumberFormat="1" applyFont="1" applyFill="1" applyBorder="1" applyAlignment="1">
      <alignment horizontal="center" vertical="center" wrapText="1"/>
    </xf>
    <xf numFmtId="4" fontId="19" fillId="0" borderId="69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/>
    <xf numFmtId="0" fontId="0" fillId="0" borderId="0" xfId="0" applyFont="1" applyFill="1"/>
    <xf numFmtId="167" fontId="15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167" fontId="12" fillId="0" borderId="9" xfId="0" applyNumberFormat="1" applyFont="1" applyFill="1" applyBorder="1" applyAlignment="1">
      <alignment horizontal="right" vertical="center" wrapText="1"/>
    </xf>
    <xf numFmtId="167" fontId="0" fillId="0" borderId="0" xfId="0" applyNumberFormat="1" applyFill="1"/>
    <xf numFmtId="164" fontId="8" fillId="0" borderId="0" xfId="4" applyNumberFormat="1" applyFont="1" applyFill="1" applyBorder="1" applyAlignment="1">
      <alignment horizontal="right" wrapText="1"/>
    </xf>
    <xf numFmtId="164" fontId="8" fillId="0" borderId="0" xfId="4" applyFont="1" applyFill="1" applyBorder="1" applyAlignment="1">
      <alignment horizontal="right" wrapText="1"/>
    </xf>
    <xf numFmtId="164" fontId="8" fillId="0" borderId="0" xfId="4" applyNumberFormat="1" applyFont="1" applyFill="1" applyBorder="1" applyAlignment="1">
      <alignment horizontal="right" vertical="center" wrapText="1"/>
    </xf>
    <xf numFmtId="164" fontId="8" fillId="0" borderId="0" xfId="4" applyFont="1" applyFill="1" applyBorder="1" applyAlignment="1">
      <alignment horizontal="right" vertical="center" wrapText="1"/>
    </xf>
    <xf numFmtId="0" fontId="0" fillId="0" borderId="0" xfId="0" applyFill="1" applyBorder="1"/>
    <xf numFmtId="167" fontId="13" fillId="0" borderId="19" xfId="0" applyNumberFormat="1" applyFont="1" applyFill="1" applyBorder="1" applyAlignment="1">
      <alignment horizontal="right" vertical="center" wrapText="1"/>
    </xf>
    <xf numFmtId="167" fontId="13" fillId="0" borderId="67" xfId="0" applyNumberFormat="1" applyFont="1" applyFill="1" applyBorder="1" applyAlignment="1">
      <alignment horizontal="right" vertical="center" wrapText="1"/>
    </xf>
    <xf numFmtId="167" fontId="2" fillId="0" borderId="35" xfId="0" applyNumberFormat="1" applyFont="1" applyFill="1" applyBorder="1" applyAlignment="1">
      <alignment horizontal="right" vertical="center" wrapText="1"/>
    </xf>
    <xf numFmtId="167" fontId="2" fillId="0" borderId="29" xfId="0" applyNumberFormat="1" applyFont="1" applyFill="1" applyBorder="1" applyAlignment="1">
      <alignment horizontal="right" vertical="center" wrapText="1"/>
    </xf>
    <xf numFmtId="167" fontId="2" fillId="0" borderId="13" xfId="0" applyNumberFormat="1" applyFont="1" applyFill="1" applyBorder="1" applyAlignment="1">
      <alignment horizontal="right" vertical="center" wrapText="1"/>
    </xf>
    <xf numFmtId="167" fontId="2" fillId="0" borderId="70" xfId="0" applyNumberFormat="1" applyFont="1" applyFill="1" applyBorder="1" applyAlignment="1">
      <alignment horizontal="right" vertical="center" wrapText="1"/>
    </xf>
    <xf numFmtId="167" fontId="2" fillId="0" borderId="74" xfId="0" applyNumberFormat="1" applyFont="1" applyFill="1" applyBorder="1" applyAlignment="1">
      <alignment horizontal="righ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167" fontId="2" fillId="0" borderId="75" xfId="0" applyNumberFormat="1" applyFont="1" applyFill="1" applyBorder="1" applyAlignment="1">
      <alignment horizontal="right" vertical="center" wrapText="1"/>
    </xf>
    <xf numFmtId="167" fontId="2" fillId="0" borderId="76" xfId="0" applyNumberFormat="1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center" vertical="center" wrapText="1"/>
    </xf>
    <xf numFmtId="167" fontId="2" fillId="0" borderId="30" xfId="0" applyNumberFormat="1" applyFont="1" applyFill="1" applyBorder="1" applyAlignment="1">
      <alignment horizontal="right" vertical="center" wrapText="1"/>
    </xf>
    <xf numFmtId="167" fontId="2" fillId="0" borderId="31" xfId="0" applyNumberFormat="1" applyFont="1" applyFill="1" applyBorder="1" applyAlignment="1">
      <alignment horizontal="right" vertical="center" wrapText="1"/>
    </xf>
    <xf numFmtId="167" fontId="8" fillId="0" borderId="77" xfId="0" applyNumberFormat="1" applyFont="1" applyFill="1" applyBorder="1" applyAlignment="1">
      <alignment horizontal="right" vertical="center" wrapText="1"/>
    </xf>
    <xf numFmtId="167" fontId="8" fillId="0" borderId="78" xfId="0" applyNumberFormat="1" applyFont="1" applyFill="1" applyBorder="1" applyAlignment="1">
      <alignment horizontal="right" vertical="center" wrapText="1"/>
    </xf>
    <xf numFmtId="167" fontId="8" fillId="0" borderId="73" xfId="0" applyNumberFormat="1" applyFont="1" applyFill="1" applyBorder="1" applyAlignment="1">
      <alignment horizontal="right" vertical="center" wrapText="1"/>
    </xf>
    <xf numFmtId="49" fontId="8" fillId="0" borderId="13" xfId="0" applyNumberFormat="1" applyFont="1" applyFill="1" applyBorder="1" applyAlignment="1">
      <alignment vertical="center" wrapText="1"/>
    </xf>
    <xf numFmtId="49" fontId="13" fillId="0" borderId="79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167" fontId="8" fillId="0" borderId="35" xfId="0" applyNumberFormat="1" applyFont="1" applyFill="1" applyBorder="1" applyAlignment="1">
      <alignment horizontal="right" vertical="center" wrapText="1"/>
    </xf>
    <xf numFmtId="167" fontId="13" fillId="0" borderId="81" xfId="0" applyNumberFormat="1" applyFont="1" applyFill="1" applyBorder="1" applyAlignment="1">
      <alignment horizontal="right" vertical="center" wrapText="1"/>
    </xf>
    <xf numFmtId="167" fontId="13" fillId="0" borderId="79" xfId="0" applyNumberFormat="1" applyFont="1" applyFill="1" applyBorder="1" applyAlignment="1">
      <alignment horizontal="right" vertical="center" wrapText="1"/>
    </xf>
    <xf numFmtId="167" fontId="2" fillId="0" borderId="36" xfId="0" applyNumberFormat="1" applyFont="1" applyFill="1" applyBorder="1" applyAlignment="1">
      <alignment horizontal="right" vertical="center" wrapText="1"/>
    </xf>
    <xf numFmtId="167" fontId="2" fillId="0" borderId="82" xfId="0" applyNumberFormat="1" applyFont="1" applyFill="1" applyBorder="1" applyAlignment="1">
      <alignment horizontal="right" vertical="center" wrapText="1"/>
    </xf>
    <xf numFmtId="167" fontId="13" fillId="0" borderId="54" xfId="0" applyNumberFormat="1" applyFont="1" applyFill="1" applyBorder="1" applyAlignment="1">
      <alignment horizontal="right" vertical="center" wrapText="1"/>
    </xf>
    <xf numFmtId="0" fontId="19" fillId="0" borderId="8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vertical="center" wrapText="1"/>
    </xf>
    <xf numFmtId="49" fontId="12" fillId="0" borderId="67" xfId="0" applyNumberFormat="1" applyFont="1" applyFill="1" applyBorder="1" applyAlignment="1">
      <alignment vertical="center" wrapText="1"/>
    </xf>
    <xf numFmtId="49" fontId="14" fillId="0" borderId="25" xfId="0" applyNumberFormat="1" applyFont="1" applyFill="1" applyBorder="1" applyAlignment="1">
      <alignment vertical="center" wrapText="1"/>
    </xf>
    <xf numFmtId="49" fontId="14" fillId="0" borderId="67" xfId="0" applyNumberFormat="1" applyFont="1" applyFill="1" applyBorder="1" applyAlignment="1">
      <alignment vertical="center" wrapText="1"/>
    </xf>
    <xf numFmtId="49" fontId="14" fillId="0" borderId="29" xfId="0" applyNumberFormat="1" applyFont="1" applyFill="1" applyBorder="1" applyAlignment="1">
      <alignment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167" fontId="27" fillId="0" borderId="13" xfId="0" applyNumberFormat="1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left" vertical="top" wrapText="1"/>
    </xf>
    <xf numFmtId="49" fontId="20" fillId="0" borderId="9" xfId="0" applyNumberFormat="1" applyFont="1" applyFill="1" applyBorder="1" applyAlignment="1">
      <alignment horizontal="right" vertical="center" wrapText="1"/>
    </xf>
    <xf numFmtId="0" fontId="20" fillId="0" borderId="9" xfId="0" applyFont="1" applyFill="1" applyBorder="1" applyAlignment="1">
      <alignment horizontal="right" vertical="center" wrapText="1"/>
    </xf>
    <xf numFmtId="2" fontId="20" fillId="0" borderId="9" xfId="0" applyNumberFormat="1" applyFont="1" applyFill="1" applyBorder="1" applyAlignment="1">
      <alignment horizontal="right" vertical="center" wrapText="1"/>
    </xf>
    <xf numFmtId="167" fontId="8" fillId="0" borderId="29" xfId="0" applyNumberFormat="1" applyFont="1" applyFill="1" applyBorder="1" applyAlignment="1">
      <alignment horizontal="right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left" vertical="center" wrapText="1"/>
    </xf>
    <xf numFmtId="0" fontId="20" fillId="0" borderId="111" xfId="0" applyFont="1" applyFill="1" applyBorder="1" applyAlignment="1">
      <alignment horizontal="right" vertical="center" wrapText="1"/>
    </xf>
    <xf numFmtId="0" fontId="15" fillId="0" borderId="73" xfId="0" applyFont="1" applyFill="1" applyBorder="1" applyAlignment="1">
      <alignment horizontal="left" vertical="center" wrapText="1"/>
    </xf>
    <xf numFmtId="0" fontId="12" fillId="0" borderId="106" xfId="0" applyFont="1" applyFill="1" applyBorder="1" applyAlignment="1">
      <alignment horizontal="right" vertical="center" wrapText="1"/>
    </xf>
    <xf numFmtId="0" fontId="12" fillId="0" borderId="83" xfId="0" applyFont="1" applyFill="1" applyBorder="1" applyAlignment="1">
      <alignment horizontal="right" vertical="center" wrapText="1"/>
    </xf>
    <xf numFmtId="0" fontId="8" fillId="0" borderId="73" xfId="0" applyFont="1" applyFill="1" applyBorder="1" applyAlignment="1">
      <alignment vertical="center" wrapText="1"/>
    </xf>
    <xf numFmtId="0" fontId="15" fillId="0" borderId="76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8" fillId="0" borderId="19" xfId="0" applyFont="1" applyFill="1" applyBorder="1" applyAlignment="1">
      <alignment horizontal="center" vertical="center" wrapText="1"/>
    </xf>
    <xf numFmtId="167" fontId="8" fillId="0" borderId="14" xfId="0" applyNumberFormat="1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67" fontId="0" fillId="0" borderId="0" xfId="0" applyNumberFormat="1" applyFill="1" applyBorder="1"/>
    <xf numFmtId="167" fontId="20" fillId="0" borderId="79" xfId="0" applyNumberFormat="1" applyFont="1" applyFill="1" applyBorder="1" applyAlignment="1">
      <alignment horizontal="right" vertical="center" wrapText="1"/>
    </xf>
    <xf numFmtId="167" fontId="20" fillId="0" borderId="9" xfId="0" applyNumberFormat="1" applyFont="1" applyFill="1" applyBorder="1" applyAlignment="1">
      <alignment horizontal="right" vertical="center" wrapText="1"/>
    </xf>
    <xf numFmtId="167" fontId="2" fillId="0" borderId="112" xfId="0" applyNumberFormat="1" applyFont="1" applyFill="1" applyBorder="1" applyAlignment="1">
      <alignment horizontal="right" vertical="top" wrapText="1"/>
    </xf>
    <xf numFmtId="167" fontId="2" fillId="0" borderId="49" xfId="0" applyNumberFormat="1" applyFont="1" applyFill="1" applyBorder="1" applyAlignment="1">
      <alignment horizontal="right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19" fillId="0" borderId="79" xfId="0" applyNumberFormat="1" applyFont="1" applyFill="1" applyBorder="1" applyAlignment="1">
      <alignment horizontal="center" vertical="center" wrapText="1"/>
    </xf>
    <xf numFmtId="167" fontId="19" fillId="0" borderId="79" xfId="0" applyNumberFormat="1" applyFont="1" applyFill="1" applyBorder="1" applyAlignment="1">
      <alignment horizontal="right" vertical="center" wrapText="1"/>
    </xf>
    <xf numFmtId="167" fontId="19" fillId="0" borderId="81" xfId="0" applyNumberFormat="1" applyFont="1" applyFill="1" applyBorder="1" applyAlignment="1">
      <alignment horizontal="right" vertical="center" wrapText="1"/>
    </xf>
    <xf numFmtId="167" fontId="19" fillId="0" borderId="54" xfId="0" applyNumberFormat="1" applyFont="1" applyFill="1" applyBorder="1" applyAlignment="1">
      <alignment horizontal="right" vertical="center" wrapText="1"/>
    </xf>
    <xf numFmtId="49" fontId="19" fillId="0" borderId="67" xfId="0" applyNumberFormat="1" applyFont="1" applyFill="1" applyBorder="1" applyAlignment="1">
      <alignment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vertical="center" wrapText="1"/>
    </xf>
    <xf numFmtId="167" fontId="8" fillId="0" borderId="36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30" fillId="0" borderId="0" xfId="0" applyFont="1" applyFill="1" applyAlignment="1">
      <alignment wrapText="1"/>
    </xf>
    <xf numFmtId="49" fontId="19" fillId="0" borderId="23" xfId="0" applyNumberFormat="1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34" xfId="0" applyNumberFormat="1" applyFont="1" applyFill="1" applyBorder="1" applyAlignment="1">
      <alignment horizontal="center" vertical="center" wrapText="1"/>
    </xf>
    <xf numFmtId="0" fontId="19" fillId="0" borderId="74" xfId="0" applyFont="1" applyFill="1" applyBorder="1" applyAlignment="1">
      <alignment horizontal="center" vertical="center" wrapText="1"/>
    </xf>
    <xf numFmtId="167" fontId="19" fillId="0" borderId="30" xfId="0" applyNumberFormat="1" applyFont="1" applyFill="1" applyBorder="1" applyAlignment="1">
      <alignment horizontal="right" vertical="center" wrapText="1"/>
    </xf>
    <xf numFmtId="167" fontId="19" fillId="0" borderId="29" xfId="0" applyNumberFormat="1" applyFont="1" applyFill="1" applyBorder="1" applyAlignment="1">
      <alignment horizontal="right" vertical="center" wrapText="1"/>
    </xf>
    <xf numFmtId="167" fontId="19" fillId="0" borderId="36" xfId="0" applyNumberFormat="1" applyFont="1" applyFill="1" applyBorder="1" applyAlignment="1">
      <alignment horizontal="right" vertical="center" wrapText="1"/>
    </xf>
    <xf numFmtId="167" fontId="19" fillId="0" borderId="14" xfId="0" applyNumberFormat="1" applyFont="1" applyFill="1" applyBorder="1" applyAlignment="1">
      <alignment horizontal="right" vertical="center" wrapText="1"/>
    </xf>
    <xf numFmtId="167" fontId="13" fillId="0" borderId="21" xfId="0" applyNumberFormat="1" applyFont="1" applyFill="1" applyBorder="1" applyAlignment="1">
      <alignment horizontal="right" vertical="center" wrapText="1"/>
    </xf>
    <xf numFmtId="167" fontId="13" fillId="0" borderId="11" xfId="0" applyNumberFormat="1" applyFont="1" applyFill="1" applyBorder="1" applyAlignment="1">
      <alignment horizontal="right" vertical="center" wrapText="1"/>
    </xf>
    <xf numFmtId="167" fontId="13" fillId="0" borderId="22" xfId="0" applyNumberFormat="1" applyFont="1" applyFill="1" applyBorder="1" applyAlignment="1">
      <alignment horizontal="righ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top" wrapText="1"/>
    </xf>
    <xf numFmtId="0" fontId="15" fillId="0" borderId="25" xfId="0" applyFont="1" applyFill="1" applyBorder="1" applyAlignment="1">
      <alignment vertical="center" wrapText="1"/>
    </xf>
    <xf numFmtId="0" fontId="2" fillId="0" borderId="67" xfId="0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right" vertical="top" wrapText="1"/>
    </xf>
    <xf numFmtId="49" fontId="2" fillId="0" borderId="9" xfId="0" applyNumberFormat="1" applyFont="1" applyFill="1" applyBorder="1" applyAlignment="1">
      <alignment horizontal="right" vertical="top" wrapText="1"/>
    </xf>
    <xf numFmtId="2" fontId="12" fillId="0" borderId="9" xfId="0" applyNumberFormat="1" applyFont="1" applyFill="1" applyBorder="1" applyAlignment="1">
      <alignment vertical="top" wrapText="1"/>
    </xf>
    <xf numFmtId="2" fontId="12" fillId="0" borderId="38" xfId="0" applyNumberFormat="1" applyFont="1" applyFill="1" applyBorder="1" applyAlignment="1">
      <alignment vertical="top" wrapText="1"/>
    </xf>
    <xf numFmtId="2" fontId="12" fillId="0" borderId="29" xfId="0" applyNumberFormat="1" applyFont="1" applyFill="1" applyBorder="1" applyAlignment="1">
      <alignment vertical="top" wrapText="1"/>
    </xf>
    <xf numFmtId="49" fontId="2" fillId="0" borderId="67" xfId="0" applyNumberFormat="1" applyFont="1" applyFill="1" applyBorder="1" applyAlignment="1">
      <alignment horizontal="right" vertical="top" wrapText="1"/>
    </xf>
    <xf numFmtId="2" fontId="12" fillId="0" borderId="67" xfId="0" applyNumberFormat="1" applyFont="1" applyFill="1" applyBorder="1" applyAlignment="1">
      <alignment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15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" fillId="0" borderId="25" xfId="0" applyFont="1" applyFill="1" applyBorder="1" applyAlignment="1">
      <alignment vertical="center" textRotation="90" wrapText="1"/>
    </xf>
    <xf numFmtId="167" fontId="2" fillId="0" borderId="73" xfId="0" applyNumberFormat="1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vertical="center" textRotation="90" wrapText="1"/>
    </xf>
    <xf numFmtId="0" fontId="2" fillId="0" borderId="67" xfId="0" applyFont="1" applyFill="1" applyBorder="1" applyAlignment="1">
      <alignment vertical="center" textRotation="90" wrapText="1"/>
    </xf>
    <xf numFmtId="0" fontId="20" fillId="0" borderId="63" xfId="0" applyFont="1" applyFill="1" applyBorder="1" applyAlignment="1">
      <alignment horizontal="right" vertical="center" wrapText="1"/>
    </xf>
    <xf numFmtId="0" fontId="20" fillId="0" borderId="32" xfId="0" applyFont="1" applyFill="1" applyBorder="1" applyAlignment="1">
      <alignment horizontal="right" vertical="center" wrapText="1"/>
    </xf>
    <xf numFmtId="0" fontId="20" fillId="0" borderId="72" xfId="0" applyFont="1" applyFill="1" applyBorder="1" applyAlignment="1">
      <alignment horizontal="right" vertical="center" wrapText="1"/>
    </xf>
    <xf numFmtId="166" fontId="11" fillId="0" borderId="12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20" fillId="0" borderId="67" xfId="0" applyFont="1" applyFill="1" applyBorder="1" applyAlignment="1">
      <alignment horizontal="right" vertical="top" wrapText="1"/>
    </xf>
    <xf numFmtId="0" fontId="19" fillId="0" borderId="35" xfId="0" applyFont="1" applyFill="1" applyBorder="1" applyAlignment="1">
      <alignment vertical="center" wrapText="1"/>
    </xf>
    <xf numFmtId="0" fontId="8" fillId="0" borderId="122" xfId="0" applyFont="1" applyFill="1" applyBorder="1" applyAlignment="1">
      <alignment horizontal="center" vertical="top" wrapText="1"/>
    </xf>
    <xf numFmtId="0" fontId="8" fillId="0" borderId="124" xfId="0" applyFont="1" applyFill="1" applyBorder="1" applyAlignment="1">
      <alignment horizontal="center" vertical="top" wrapText="1"/>
    </xf>
    <xf numFmtId="166" fontId="8" fillId="0" borderId="126" xfId="0" applyNumberFormat="1" applyFont="1" applyFill="1" applyBorder="1" applyAlignment="1">
      <alignment horizontal="left" vertical="top" wrapText="1"/>
    </xf>
    <xf numFmtId="0" fontId="8" fillId="0" borderId="127" xfId="0" applyFont="1" applyFill="1" applyBorder="1" applyAlignment="1">
      <alignment vertical="top" wrapText="1"/>
    </xf>
    <xf numFmtId="49" fontId="2" fillId="0" borderId="133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Alignment="1">
      <alignment horizontal="center" wrapText="1"/>
    </xf>
    <xf numFmtId="0" fontId="19" fillId="0" borderId="1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left" vertical="top" wrapText="1"/>
    </xf>
    <xf numFmtId="0" fontId="8" fillId="0" borderId="109" xfId="0" applyFont="1" applyFill="1" applyBorder="1" applyAlignment="1">
      <alignment horizontal="left" vertical="top" wrapText="1"/>
    </xf>
    <xf numFmtId="0" fontId="8" fillId="0" borderId="110" xfId="0" applyFont="1" applyFill="1" applyBorder="1" applyAlignment="1">
      <alignment horizontal="left" vertical="top" wrapText="1"/>
    </xf>
    <xf numFmtId="2" fontId="30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0" fontId="21" fillId="0" borderId="0" xfId="0" applyFont="1" applyFill="1" applyBorder="1"/>
    <xf numFmtId="0" fontId="2" fillId="0" borderId="29" xfId="0" applyFont="1" applyFill="1" applyBorder="1" applyAlignment="1">
      <alignment vertical="top" wrapText="1"/>
    </xf>
    <xf numFmtId="49" fontId="2" fillId="0" borderId="29" xfId="0" applyNumberFormat="1" applyFont="1" applyFill="1" applyBorder="1" applyAlignment="1">
      <alignment horizontal="right" vertical="top" wrapText="1"/>
    </xf>
    <xf numFmtId="2" fontId="8" fillId="0" borderId="11" xfId="4" applyNumberFormat="1" applyFont="1" applyFill="1" applyBorder="1" applyAlignment="1">
      <alignment horizontal="center" vertical="center" wrapText="1"/>
    </xf>
    <xf numFmtId="0" fontId="19" fillId="0" borderId="105" xfId="0" applyFont="1" applyFill="1" applyBorder="1" applyAlignment="1">
      <alignment horizontal="center" vertical="center" wrapText="1"/>
    </xf>
    <xf numFmtId="167" fontId="19" fillId="0" borderId="104" xfId="0" applyNumberFormat="1" applyFont="1" applyFill="1" applyBorder="1" applyAlignment="1">
      <alignment horizontal="right" vertical="center" wrapText="1"/>
    </xf>
    <xf numFmtId="167" fontId="19" fillId="0" borderId="25" xfId="0" applyNumberFormat="1" applyFont="1" applyFill="1" applyBorder="1" applyAlignment="1">
      <alignment horizontal="right" vertical="center" wrapText="1"/>
    </xf>
    <xf numFmtId="167" fontId="19" fillId="0" borderId="28" xfId="0" applyNumberFormat="1" applyFont="1" applyFill="1" applyBorder="1" applyAlignment="1">
      <alignment horizontal="right" vertical="center" wrapText="1"/>
    </xf>
    <xf numFmtId="0" fontId="19" fillId="0" borderId="9" xfId="0" applyFont="1" applyFill="1" applyBorder="1" applyAlignment="1">
      <alignment vertical="top" wrapText="1"/>
    </xf>
    <xf numFmtId="49" fontId="19" fillId="0" borderId="13" xfId="0" applyNumberFormat="1" applyFont="1" applyFill="1" applyBorder="1" applyAlignment="1">
      <alignment vertical="center" wrapText="1"/>
    </xf>
    <xf numFmtId="167" fontId="19" fillId="0" borderId="13" xfId="0" applyNumberFormat="1" applyFont="1" applyFill="1" applyBorder="1" applyAlignment="1">
      <alignment horizontal="right" vertical="center" wrapText="1"/>
    </xf>
    <xf numFmtId="0" fontId="19" fillId="0" borderId="14" xfId="0" applyFont="1" applyFill="1" applyBorder="1" applyAlignment="1">
      <alignment vertical="top" wrapText="1"/>
    </xf>
    <xf numFmtId="2" fontId="19" fillId="0" borderId="9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right" vertical="top" wrapText="1"/>
    </xf>
    <xf numFmtId="0" fontId="19" fillId="0" borderId="39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167" fontId="27" fillId="0" borderId="10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top" wrapText="1"/>
    </xf>
    <xf numFmtId="0" fontId="19" fillId="0" borderId="143" xfId="0" applyFont="1" applyFill="1" applyBorder="1" applyAlignment="1">
      <alignment horizontal="center" vertical="center" wrapText="1"/>
    </xf>
    <xf numFmtId="4" fontId="18" fillId="0" borderId="145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justify" wrapText="1"/>
    </xf>
    <xf numFmtId="2" fontId="12" fillId="0" borderId="14" xfId="0" applyNumberFormat="1" applyFont="1" applyFill="1" applyBorder="1" applyAlignment="1">
      <alignment vertical="top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right" vertical="top" wrapText="1"/>
    </xf>
    <xf numFmtId="2" fontId="29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top" wrapText="1"/>
    </xf>
    <xf numFmtId="0" fontId="2" fillId="0" borderId="93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wrapText="1"/>
    </xf>
    <xf numFmtId="0" fontId="30" fillId="3" borderId="0" xfId="0" applyFont="1" applyFill="1" applyAlignment="1">
      <alignment wrapText="1"/>
    </xf>
    <xf numFmtId="167" fontId="2" fillId="0" borderId="88" xfId="0" applyNumberFormat="1" applyFont="1" applyFill="1" applyBorder="1" applyAlignment="1">
      <alignment horizontal="right" vertical="top" wrapText="1"/>
    </xf>
    <xf numFmtId="167" fontId="2" fillId="0" borderId="149" xfId="0" applyNumberFormat="1" applyFont="1" applyFill="1" applyBorder="1" applyAlignment="1">
      <alignment horizontal="right" vertical="top" wrapText="1"/>
    </xf>
    <xf numFmtId="0" fontId="19" fillId="0" borderId="150" xfId="0" applyFont="1" applyFill="1" applyBorder="1" applyAlignment="1">
      <alignment horizontal="center" vertical="center" wrapText="1"/>
    </xf>
    <xf numFmtId="4" fontId="19" fillId="0" borderId="102" xfId="0" applyNumberFormat="1" applyFont="1" applyFill="1" applyBorder="1" applyAlignment="1">
      <alignment horizontal="center" vertical="center" wrapText="1"/>
    </xf>
    <xf numFmtId="167" fontId="12" fillId="0" borderId="10" xfId="0" applyNumberFormat="1" applyFont="1" applyFill="1" applyBorder="1" applyAlignment="1">
      <alignment horizontal="center" vertical="center" wrapText="1"/>
    </xf>
    <xf numFmtId="168" fontId="12" fillId="0" borderId="10" xfId="0" applyNumberFormat="1" applyFont="1" applyFill="1" applyBorder="1" applyAlignment="1">
      <alignment horizontal="right" vertical="center" wrapText="1"/>
    </xf>
    <xf numFmtId="167" fontId="8" fillId="0" borderId="67" xfId="0" applyNumberFormat="1" applyFont="1" applyFill="1" applyBorder="1" applyAlignment="1">
      <alignment horizontal="right" vertical="center" wrapText="1"/>
    </xf>
    <xf numFmtId="2" fontId="12" fillId="0" borderId="23" xfId="0" applyNumberFormat="1" applyFont="1" applyFill="1" applyBorder="1" applyAlignment="1">
      <alignment vertical="top" wrapText="1"/>
    </xf>
    <xf numFmtId="49" fontId="8" fillId="0" borderId="22" xfId="0" applyNumberFormat="1" applyFont="1" applyFill="1" applyBorder="1" applyAlignment="1">
      <alignment vertical="center" wrapText="1"/>
    </xf>
    <xf numFmtId="167" fontId="27" fillId="0" borderId="79" xfId="0" applyNumberFormat="1" applyFont="1" applyFill="1" applyBorder="1" applyAlignment="1">
      <alignment horizontal="right" vertical="center" wrapText="1"/>
    </xf>
    <xf numFmtId="4" fontId="2" fillId="0" borderId="79" xfId="0" applyNumberFormat="1" applyFont="1" applyFill="1" applyBorder="1" applyAlignment="1">
      <alignment horizontal="center" vertical="center" wrapText="1"/>
    </xf>
    <xf numFmtId="4" fontId="2" fillId="0" borderId="67" xfId="0" applyNumberFormat="1" applyFont="1" applyFill="1" applyBorder="1" applyAlignment="1">
      <alignment horizontal="center" vertical="center" wrapText="1"/>
    </xf>
    <xf numFmtId="167" fontId="13" fillId="0" borderId="107" xfId="0" applyNumberFormat="1" applyFont="1" applyFill="1" applyBorder="1" applyAlignment="1">
      <alignment horizontal="right" vertical="center" wrapText="1"/>
    </xf>
    <xf numFmtId="167" fontId="13" fillId="0" borderId="0" xfId="0" applyNumberFormat="1" applyFont="1" applyFill="1" applyBorder="1" applyAlignment="1">
      <alignment horizontal="right" vertical="center" wrapText="1"/>
    </xf>
    <xf numFmtId="167" fontId="13" fillId="0" borderId="111" xfId="0" applyNumberFormat="1" applyFont="1" applyFill="1" applyBorder="1" applyAlignment="1">
      <alignment horizontal="right" vertical="center" wrapText="1"/>
    </xf>
    <xf numFmtId="167" fontId="13" fillId="0" borderId="106" xfId="0" applyNumberFormat="1" applyFont="1" applyFill="1" applyBorder="1" applyAlignment="1">
      <alignment horizontal="right" vertical="center" wrapText="1"/>
    </xf>
    <xf numFmtId="167" fontId="13" fillId="0" borderId="101" xfId="0" applyNumberFormat="1" applyFont="1" applyFill="1" applyBorder="1" applyAlignment="1">
      <alignment horizontal="right" vertical="center" wrapText="1"/>
    </xf>
    <xf numFmtId="167" fontId="19" fillId="0" borderId="100" xfId="0" applyNumberFormat="1" applyFont="1" applyFill="1" applyBorder="1" applyAlignment="1">
      <alignment horizontal="right" vertical="center" wrapText="1"/>
    </xf>
    <xf numFmtId="167" fontId="19" fillId="0" borderId="101" xfId="0" applyNumberFormat="1" applyFont="1" applyFill="1" applyBorder="1" applyAlignment="1">
      <alignment horizontal="right" vertical="center" wrapText="1"/>
    </xf>
    <xf numFmtId="167" fontId="13" fillId="0" borderId="84" xfId="0" applyNumberFormat="1" applyFont="1" applyFill="1" applyBorder="1" applyAlignment="1">
      <alignment horizontal="right" vertical="center" wrapText="1"/>
    </xf>
    <xf numFmtId="167" fontId="13" fillId="0" borderId="76" xfId="0" applyNumberFormat="1" applyFont="1" applyFill="1" applyBorder="1" applyAlignment="1">
      <alignment horizontal="right" vertical="center" wrapText="1"/>
    </xf>
    <xf numFmtId="167" fontId="19" fillId="0" borderId="73" xfId="0" applyNumberFormat="1" applyFont="1" applyFill="1" applyBorder="1" applyAlignment="1">
      <alignment horizontal="right" vertical="center" wrapText="1"/>
    </xf>
    <xf numFmtId="0" fontId="19" fillId="0" borderId="100" xfId="0" applyFont="1" applyFill="1" applyBorder="1" applyAlignment="1">
      <alignment vertical="top" wrapText="1"/>
    </xf>
    <xf numFmtId="167" fontId="2" fillId="0" borderId="25" xfId="0" applyNumberFormat="1" applyFont="1" applyFill="1" applyBorder="1" applyAlignment="1">
      <alignment horizontal="right" vertical="center" wrapText="1"/>
    </xf>
    <xf numFmtId="167" fontId="2" fillId="0" borderId="16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13" fillId="0" borderId="104" xfId="0" applyNumberFormat="1" applyFont="1" applyFill="1" applyBorder="1" applyAlignment="1">
      <alignment horizontal="center" vertical="center" wrapText="1"/>
    </xf>
    <xf numFmtId="49" fontId="19" fillId="0" borderId="67" xfId="0" applyNumberFormat="1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167" fontId="2" fillId="0" borderId="105" xfId="0" applyNumberFormat="1" applyFont="1" applyFill="1" applyBorder="1" applyAlignment="1">
      <alignment horizontal="right" vertical="center" wrapText="1"/>
    </xf>
    <xf numFmtId="167" fontId="2" fillId="0" borderId="62" xfId="0" applyNumberFormat="1" applyFont="1" applyFill="1" applyBorder="1" applyAlignment="1">
      <alignment horizontal="right" vertical="center" wrapText="1"/>
    </xf>
    <xf numFmtId="167" fontId="2" fillId="0" borderId="32" xfId="0" applyNumberFormat="1" applyFont="1" applyFill="1" applyBorder="1" applyAlignment="1">
      <alignment horizontal="right" vertical="center" wrapText="1"/>
    </xf>
    <xf numFmtId="167" fontId="2" fillId="0" borderId="79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Fill="1" applyBorder="1" applyAlignment="1">
      <alignment horizontal="right" vertical="center" wrapText="1"/>
    </xf>
    <xf numFmtId="167" fontId="2" fillId="0" borderId="106" xfId="0" applyNumberFormat="1" applyFont="1" applyFill="1" applyBorder="1" applyAlignment="1">
      <alignment horizontal="right" vertical="center" wrapText="1"/>
    </xf>
    <xf numFmtId="0" fontId="2" fillId="0" borderId="62" xfId="0" applyFont="1" applyFill="1" applyBorder="1" applyAlignment="1">
      <alignment horizontal="center" vertical="center" wrapText="1"/>
    </xf>
    <xf numFmtId="167" fontId="2" fillId="0" borderId="81" xfId="0" applyNumberFormat="1" applyFont="1" applyFill="1" applyBorder="1" applyAlignment="1">
      <alignment horizontal="right" vertical="center" wrapText="1"/>
    </xf>
    <xf numFmtId="167" fontId="2" fillId="0" borderId="54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textRotation="90" wrapText="1"/>
    </xf>
    <xf numFmtId="0" fontId="2" fillId="0" borderId="93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vertical="top" wrapText="1"/>
    </xf>
    <xf numFmtId="164" fontId="8" fillId="2" borderId="0" xfId="4" applyFont="1" applyFill="1" applyBorder="1" applyAlignment="1">
      <alignment horizontal="right" wrapText="1"/>
    </xf>
    <xf numFmtId="164" fontId="8" fillId="2" borderId="0" xfId="4" applyFont="1" applyFill="1" applyBorder="1" applyAlignment="1">
      <alignment horizontal="right" vertical="center" wrapText="1"/>
    </xf>
    <xf numFmtId="164" fontId="2" fillId="2" borderId="0" xfId="4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vertical="top" wrapText="1"/>
    </xf>
    <xf numFmtId="166" fontId="2" fillId="2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wrapText="1"/>
    </xf>
    <xf numFmtId="2" fontId="29" fillId="0" borderId="73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horizontal="right" vertical="center" wrapText="1"/>
    </xf>
    <xf numFmtId="167" fontId="19" fillId="0" borderId="76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top" wrapText="1"/>
    </xf>
    <xf numFmtId="0" fontId="8" fillId="0" borderId="79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8" fillId="0" borderId="104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" fillId="0" borderId="105" xfId="0" applyFont="1" applyFill="1" applyBorder="1" applyAlignment="1">
      <alignment horizontal="center" vertical="center" wrapText="1"/>
    </xf>
    <xf numFmtId="49" fontId="2" fillId="0" borderId="13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67" fontId="13" fillId="0" borderId="2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2" fillId="0" borderId="67" xfId="0" applyNumberFormat="1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4" fontId="18" fillId="0" borderId="152" xfId="0" applyNumberFormat="1" applyFont="1" applyFill="1" applyBorder="1" applyAlignment="1">
      <alignment horizontal="center" vertical="center" wrapText="1"/>
    </xf>
    <xf numFmtId="167" fontId="8" fillId="0" borderId="79" xfId="0" applyNumberFormat="1" applyFont="1" applyFill="1" applyBorder="1" applyAlignment="1">
      <alignment horizontal="center" vertical="center" wrapText="1"/>
    </xf>
    <xf numFmtId="167" fontId="8" fillId="0" borderId="14" xfId="0" applyNumberFormat="1" applyFont="1" applyFill="1" applyBorder="1" applyAlignment="1">
      <alignment horizontal="center" vertical="center" wrapText="1"/>
    </xf>
    <xf numFmtId="167" fontId="8" fillId="0" borderId="25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0" fontId="0" fillId="0" borderId="102" xfId="0" applyFill="1" applyBorder="1"/>
    <xf numFmtId="4" fontId="18" fillId="0" borderId="151" xfId="0" applyNumberFormat="1" applyFont="1" applyFill="1" applyBorder="1" applyAlignment="1">
      <alignment horizontal="center" vertical="center" wrapText="1"/>
    </xf>
    <xf numFmtId="4" fontId="18" fillId="0" borderId="148" xfId="0" applyNumberFormat="1" applyFont="1" applyFill="1" applyBorder="1" applyAlignment="1">
      <alignment horizontal="center" vertical="center" wrapText="1"/>
    </xf>
    <xf numFmtId="4" fontId="18" fillId="0" borderId="146" xfId="0" applyNumberFormat="1" applyFont="1" applyFill="1" applyBorder="1" applyAlignment="1">
      <alignment horizontal="center" vertical="center" wrapText="1"/>
    </xf>
    <xf numFmtId="4" fontId="18" fillId="0" borderId="147" xfId="0" applyNumberFormat="1" applyFont="1" applyFill="1" applyBorder="1" applyAlignment="1">
      <alignment horizontal="center" vertical="center" wrapText="1"/>
    </xf>
    <xf numFmtId="2" fontId="29" fillId="0" borderId="1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textRotation="90" wrapText="1"/>
    </xf>
    <xf numFmtId="167" fontId="8" fillId="0" borderId="9" xfId="0" applyNumberFormat="1" applyFont="1" applyFill="1" applyBorder="1" applyAlignment="1">
      <alignment horizontal="center" vertical="center" wrapText="1"/>
    </xf>
    <xf numFmtId="167" fontId="18" fillId="0" borderId="13" xfId="0" applyNumberFormat="1" applyFont="1" applyFill="1" applyBorder="1" applyAlignment="1">
      <alignment horizontal="center" vertical="center" wrapText="1"/>
    </xf>
    <xf numFmtId="167" fontId="18" fillId="0" borderId="11" xfId="0" applyNumberFormat="1" applyFont="1" applyFill="1" applyBorder="1" applyAlignment="1">
      <alignment horizontal="center" vertical="center" wrapText="1"/>
    </xf>
    <xf numFmtId="49" fontId="8" fillId="0" borderId="79" xfId="0" applyNumberFormat="1" applyFont="1" applyFill="1" applyBorder="1" applyAlignment="1">
      <alignment horizontal="center" vertical="center" wrapText="1"/>
    </xf>
    <xf numFmtId="167" fontId="15" fillId="0" borderId="79" xfId="0" applyNumberFormat="1" applyFont="1" applyFill="1" applyBorder="1" applyAlignment="1">
      <alignment horizontal="center" vertical="center" wrapText="1"/>
    </xf>
    <xf numFmtId="167" fontId="18" fillId="0" borderId="79" xfId="0" applyNumberFormat="1" applyFont="1" applyFill="1" applyBorder="1" applyAlignment="1">
      <alignment horizontal="center" vertical="center" wrapText="1"/>
    </xf>
    <xf numFmtId="167" fontId="2" fillId="0" borderId="27" xfId="0" applyNumberFormat="1" applyFont="1" applyFill="1" applyBorder="1" applyAlignment="1">
      <alignment horizontal="right" vertical="center" wrapText="1"/>
    </xf>
    <xf numFmtId="167" fontId="2" fillId="0" borderId="14" xfId="0" applyNumberFormat="1" applyFont="1" applyFill="1" applyBorder="1" applyAlignment="1">
      <alignment horizontal="right" vertical="center" wrapText="1"/>
    </xf>
    <xf numFmtId="49" fontId="30" fillId="0" borderId="29" xfId="0" applyNumberFormat="1" applyFont="1" applyFill="1" applyBorder="1" applyAlignment="1">
      <alignment horizontal="center" vertical="center" wrapText="1"/>
    </xf>
    <xf numFmtId="167" fontId="13" fillId="0" borderId="0" xfId="0" applyNumberFormat="1" applyFont="1" applyFill="1" applyBorder="1" applyAlignment="1">
      <alignment horizontal="center" vertical="center" wrapText="1"/>
    </xf>
    <xf numFmtId="0" fontId="19" fillId="0" borderId="153" xfId="0" applyFont="1" applyFill="1" applyBorder="1" applyAlignment="1">
      <alignment horizontal="left" vertical="top" wrapText="1"/>
    </xf>
    <xf numFmtId="49" fontId="2" fillId="0" borderId="154" xfId="0" applyNumberFormat="1" applyFont="1" applyFill="1" applyBorder="1" applyAlignment="1">
      <alignment horizontal="center" vertical="center" wrapText="1"/>
    </xf>
    <xf numFmtId="0" fontId="2" fillId="0" borderId="154" xfId="0" applyFont="1" applyFill="1" applyBorder="1" applyAlignment="1">
      <alignment horizontal="center" vertical="center" wrapText="1"/>
    </xf>
    <xf numFmtId="4" fontId="2" fillId="0" borderId="154" xfId="0" applyNumberFormat="1" applyFont="1" applyFill="1" applyBorder="1" applyAlignment="1">
      <alignment horizontal="center" vertical="center" wrapText="1"/>
    </xf>
    <xf numFmtId="167" fontId="8" fillId="0" borderId="154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wrapText="1"/>
    </xf>
    <xf numFmtId="167" fontId="2" fillId="0" borderId="61" xfId="0" applyNumberFormat="1" applyFont="1" applyFill="1" applyBorder="1" applyAlignment="1">
      <alignment horizontal="right" vertical="center" wrapText="1"/>
    </xf>
    <xf numFmtId="167" fontId="2" fillId="0" borderId="55" xfId="0" applyNumberFormat="1" applyFont="1" applyFill="1" applyBorder="1" applyAlignment="1">
      <alignment horizontal="right" vertical="top" wrapText="1"/>
    </xf>
    <xf numFmtId="167" fontId="8" fillId="0" borderId="16" xfId="0" applyNumberFormat="1" applyFont="1" applyFill="1" applyBorder="1" applyAlignment="1">
      <alignment horizontal="right" vertical="center" wrapText="1"/>
    </xf>
    <xf numFmtId="167" fontId="19" fillId="0" borderId="37" xfId="0" applyNumberFormat="1" applyFont="1" applyFill="1" applyBorder="1" applyAlignment="1">
      <alignment horizontal="right" vertical="center" wrapText="1"/>
    </xf>
    <xf numFmtId="0" fontId="19" fillId="0" borderId="38" xfId="0" applyFont="1" applyFill="1" applyBorder="1" applyAlignment="1">
      <alignment vertical="top" wrapText="1"/>
    </xf>
    <xf numFmtId="0" fontId="19" fillId="0" borderId="34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justify" wrapText="1"/>
    </xf>
    <xf numFmtId="0" fontId="30" fillId="3" borderId="0" xfId="0" applyFont="1" applyFill="1" applyAlignment="1">
      <alignment horizontal="justify" wrapText="1"/>
    </xf>
    <xf numFmtId="0" fontId="23" fillId="0" borderId="0" xfId="0" applyFont="1" applyFill="1" applyAlignment="1">
      <alignment horizontal="left" wrapText="1"/>
    </xf>
    <xf numFmtId="0" fontId="30" fillId="3" borderId="0" xfId="0" applyFont="1" applyFill="1" applyAlignment="1">
      <alignment horizontal="left" wrapText="1"/>
    </xf>
    <xf numFmtId="0" fontId="2" fillId="0" borderId="0" xfId="3" applyFont="1" applyFill="1" applyAlignment="1">
      <alignment horizontal="left" vertical="top" wrapText="1"/>
    </xf>
    <xf numFmtId="2" fontId="2" fillId="0" borderId="0" xfId="0" applyNumberFormat="1" applyFont="1" applyFill="1" applyAlignment="1">
      <alignment horizontal="right" vertical="top" wrapText="1"/>
    </xf>
    <xf numFmtId="0" fontId="2" fillId="0" borderId="3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87" xfId="0" applyFont="1" applyFill="1" applyBorder="1" applyAlignment="1">
      <alignment vertical="center" wrapText="1"/>
    </xf>
    <xf numFmtId="0" fontId="2" fillId="0" borderId="88" xfId="0" applyFont="1" applyFill="1" applyBorder="1" applyAlignment="1">
      <alignment vertical="center" wrapText="1"/>
    </xf>
    <xf numFmtId="0" fontId="2" fillId="0" borderId="89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8" fillId="0" borderId="1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8" fillId="0" borderId="10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8" fillId="0" borderId="101" xfId="0" applyFont="1" applyFill="1" applyBorder="1" applyAlignment="1">
      <alignment horizontal="center" vertical="center" wrapText="1"/>
    </xf>
    <xf numFmtId="0" fontId="19" fillId="0" borderId="139" xfId="0" applyFont="1" applyFill="1" applyBorder="1" applyAlignment="1">
      <alignment horizontal="center" vertical="center" wrapText="1"/>
    </xf>
    <xf numFmtId="0" fontId="19" fillId="0" borderId="140" xfId="0" applyFont="1" applyFill="1" applyBorder="1" applyAlignment="1">
      <alignment horizontal="center" vertical="center" wrapText="1"/>
    </xf>
    <xf numFmtId="0" fontId="19" fillId="0" borderId="141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left" vertical="center" wrapText="1"/>
    </xf>
    <xf numFmtId="0" fontId="19" fillId="0" borderId="102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0" xfId="3" applyFont="1" applyFill="1" applyAlignment="1">
      <alignment horizontal="left" vertical="center" wrapText="1"/>
    </xf>
    <xf numFmtId="0" fontId="19" fillId="0" borderId="136" xfId="0" applyFont="1" applyFill="1" applyBorder="1" applyAlignment="1">
      <alignment horizontal="right" vertical="center" wrapText="1"/>
    </xf>
    <xf numFmtId="0" fontId="19" fillId="0" borderId="144" xfId="0" applyFont="1" applyFill="1" applyBorder="1" applyAlignment="1">
      <alignment horizontal="center" vertical="center" wrapText="1"/>
    </xf>
    <xf numFmtId="0" fontId="19" fillId="0" borderId="130" xfId="0" applyFont="1" applyFill="1" applyBorder="1" applyAlignment="1">
      <alignment horizontal="center" vertical="center" wrapText="1"/>
    </xf>
    <xf numFmtId="0" fontId="19" fillId="0" borderId="134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10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2" fillId="0" borderId="137" xfId="0" applyFont="1" applyFill="1" applyBorder="1" applyAlignment="1">
      <alignment horizontal="center" vertical="center"/>
    </xf>
    <xf numFmtId="0" fontId="22" fillId="0" borderId="142" xfId="0" applyFont="1" applyFill="1" applyBorder="1" applyAlignment="1">
      <alignment horizontal="center" vertical="center"/>
    </xf>
    <xf numFmtId="0" fontId="19" fillId="0" borderId="13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top" wrapText="1"/>
    </xf>
    <xf numFmtId="49" fontId="2" fillId="0" borderId="30" xfId="0" applyNumberFormat="1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11" fillId="0" borderId="70" xfId="0" applyFont="1" applyFill="1" applyBorder="1" applyAlignment="1">
      <alignment horizontal="center" vertical="top" wrapText="1"/>
    </xf>
    <xf numFmtId="0" fontId="11" fillId="0" borderId="103" xfId="0" applyFont="1" applyFill="1" applyBorder="1" applyAlignment="1">
      <alignment horizontal="center" vertical="top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104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104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67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right" vertical="top" wrapText="1"/>
    </xf>
    <xf numFmtId="0" fontId="12" fillId="0" borderId="29" xfId="0" applyFont="1" applyFill="1" applyBorder="1" applyAlignment="1">
      <alignment horizontal="right" vertical="top" wrapText="1"/>
    </xf>
    <xf numFmtId="49" fontId="8" fillId="0" borderId="25" xfId="0" applyNumberFormat="1" applyFont="1" applyFill="1" applyBorder="1" applyAlignment="1">
      <alignment horizontal="center" vertical="top" wrapText="1"/>
    </xf>
    <xf numFmtId="49" fontId="8" fillId="0" borderId="67" xfId="0" applyNumberFormat="1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center" textRotation="90" wrapText="1"/>
    </xf>
    <xf numFmtId="0" fontId="8" fillId="0" borderId="67" xfId="0" applyFont="1" applyFill="1" applyBorder="1" applyAlignment="1">
      <alignment horizontal="center" vertical="center" textRotation="90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35" xfId="0" applyNumberFormat="1" applyFont="1" applyFill="1" applyBorder="1" applyAlignment="1">
      <alignment horizontal="center" vertical="center" wrapText="1"/>
    </xf>
    <xf numFmtId="49" fontId="15" fillId="0" borderId="104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top" wrapText="1"/>
    </xf>
    <xf numFmtId="49" fontId="2" fillId="0" borderId="36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49" fontId="8" fillId="0" borderId="0" xfId="0" applyNumberFormat="1" applyFont="1" applyFill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8" fillId="0" borderId="6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12" fillId="0" borderId="111" xfId="0" applyFont="1" applyFill="1" applyBorder="1" applyAlignment="1">
      <alignment horizontal="center" vertical="center" wrapText="1"/>
    </xf>
    <xf numFmtId="0" fontId="12" fillId="0" borderId="100" xfId="0" applyFont="1" applyFill="1" applyBorder="1" applyAlignment="1">
      <alignment horizontal="center" vertical="center" wrapText="1"/>
    </xf>
    <xf numFmtId="0" fontId="12" fillId="0" borderId="82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0" fillId="0" borderId="67" xfId="0" applyFont="1" applyFill="1" applyBorder="1" applyAlignment="1">
      <alignment horizontal="right" vertical="center" wrapText="1"/>
    </xf>
    <xf numFmtId="0" fontId="20" fillId="0" borderId="79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72" xfId="0" applyNumberFormat="1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1" fillId="0" borderId="70" xfId="0" applyFont="1" applyFill="1" applyBorder="1" applyAlignment="1">
      <alignment horizontal="center" vertical="center" wrapText="1"/>
    </xf>
    <xf numFmtId="0" fontId="11" fillId="0" borderId="105" xfId="0" applyFont="1" applyFill="1" applyBorder="1" applyAlignment="1">
      <alignment horizontal="center" vertical="center" wrapText="1"/>
    </xf>
    <xf numFmtId="0" fontId="11" fillId="0" borderId="103" xfId="0" applyFont="1" applyFill="1" applyBorder="1" applyAlignment="1">
      <alignment horizontal="center" vertical="center" wrapText="1"/>
    </xf>
    <xf numFmtId="166" fontId="11" fillId="0" borderId="70" xfId="0" applyNumberFormat="1" applyFont="1" applyFill="1" applyBorder="1" applyAlignment="1">
      <alignment horizontal="center" vertical="center" wrapText="1"/>
    </xf>
    <xf numFmtId="166" fontId="11" fillId="0" borderId="105" xfId="0" applyNumberFormat="1" applyFont="1" applyFill="1" applyBorder="1" applyAlignment="1">
      <alignment horizontal="center" vertical="center" wrapText="1"/>
    </xf>
    <xf numFmtId="166" fontId="11" fillId="0" borderId="10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82" xfId="0" applyNumberFormat="1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top" wrapText="1"/>
    </xf>
    <xf numFmtId="0" fontId="11" fillId="0" borderId="82" xfId="0" applyFont="1" applyFill="1" applyBorder="1" applyAlignment="1">
      <alignment horizontal="center" vertical="top" wrapText="1"/>
    </xf>
    <xf numFmtId="0" fontId="11" fillId="0" borderId="105" xfId="0" applyFont="1" applyFill="1" applyBorder="1" applyAlignment="1">
      <alignment horizontal="center" vertical="top" wrapText="1"/>
    </xf>
    <xf numFmtId="49" fontId="2" fillId="0" borderId="104" xfId="0" applyNumberFormat="1" applyFont="1" applyFill="1" applyBorder="1" applyAlignment="1">
      <alignment horizontal="center" vertical="top" wrapText="1"/>
    </xf>
    <xf numFmtId="49" fontId="8" fillId="0" borderId="29" xfId="0" applyNumberFormat="1" applyFont="1" applyFill="1" applyBorder="1" applyAlignment="1">
      <alignment horizontal="center" vertical="top" wrapText="1"/>
    </xf>
    <xf numFmtId="49" fontId="2" fillId="0" borderId="128" xfId="0" applyNumberFormat="1" applyFont="1" applyFill="1" applyBorder="1" applyAlignment="1">
      <alignment horizontal="center" vertical="center" wrapText="1"/>
    </xf>
    <xf numFmtId="49" fontId="2" fillId="0" borderId="130" xfId="0" applyNumberFormat="1" applyFont="1" applyFill="1" applyBorder="1" applyAlignment="1">
      <alignment horizontal="center" vertical="center" wrapText="1"/>
    </xf>
    <xf numFmtId="49" fontId="2" fillId="0" borderId="132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top" wrapText="1"/>
    </xf>
    <xf numFmtId="0" fontId="19" fillId="0" borderId="104" xfId="0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horizontal="center" vertical="top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left" vertical="top" wrapText="1"/>
    </xf>
    <xf numFmtId="0" fontId="19" fillId="0" borderId="104" xfId="0" applyFont="1" applyFill="1" applyBorder="1" applyAlignment="1">
      <alignment horizontal="left" vertical="top" wrapText="1"/>
    </xf>
    <xf numFmtId="0" fontId="19" fillId="0" borderId="30" xfId="0" applyFont="1" applyFill="1" applyBorder="1" applyAlignment="1">
      <alignment horizontal="left" vertical="top" wrapText="1"/>
    </xf>
    <xf numFmtId="0" fontId="19" fillId="0" borderId="104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129" xfId="0" applyFont="1" applyFill="1" applyBorder="1" applyAlignment="1">
      <alignment horizontal="center" vertical="center" textRotation="90" wrapText="1"/>
    </xf>
    <xf numFmtId="0" fontId="2" fillId="0" borderId="131" xfId="0" applyFont="1" applyFill="1" applyBorder="1" applyAlignment="1">
      <alignment horizontal="center" vertical="center" textRotation="90" wrapText="1"/>
    </xf>
    <xf numFmtId="0" fontId="2" fillId="0" borderId="135" xfId="0" applyFont="1" applyFill="1" applyBorder="1" applyAlignment="1">
      <alignment horizontal="center" vertical="center" textRotation="90" wrapText="1"/>
    </xf>
    <xf numFmtId="49" fontId="2" fillId="0" borderId="79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67" xfId="0" applyFont="1" applyFill="1" applyBorder="1" applyAlignment="1">
      <alignment horizontal="center" vertical="center" textRotation="90" wrapText="1"/>
    </xf>
    <xf numFmtId="0" fontId="2" fillId="0" borderId="154" xfId="0" applyFont="1" applyFill="1" applyBorder="1" applyAlignment="1">
      <alignment horizontal="center" vertical="center" textRotation="90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8" fillId="0" borderId="125" xfId="0" applyFont="1" applyFill="1" applyBorder="1" applyAlignment="1">
      <alignment horizontal="left" vertical="top" wrapText="1"/>
    </xf>
    <xf numFmtId="49" fontId="8" fillId="0" borderId="125" xfId="0" applyNumberFormat="1" applyFont="1" applyFill="1" applyBorder="1" applyAlignment="1">
      <alignment horizontal="center" vertical="top" wrapText="1"/>
    </xf>
    <xf numFmtId="49" fontId="8" fillId="0" borderId="66" xfId="0" applyNumberFormat="1" applyFont="1" applyFill="1" applyBorder="1" applyAlignment="1">
      <alignment horizontal="center" vertical="top" wrapText="1"/>
    </xf>
    <xf numFmtId="49" fontId="8" fillId="0" borderId="22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49" fontId="2" fillId="0" borderId="113" xfId="0" applyNumberFormat="1" applyFont="1" applyFill="1" applyBorder="1" applyAlignment="1">
      <alignment horizontal="center" vertical="center" wrapText="1"/>
    </xf>
    <xf numFmtId="49" fontId="2" fillId="0" borderId="117" xfId="0" applyNumberFormat="1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8" fillId="0" borderId="116" xfId="0" applyFont="1" applyFill="1" applyBorder="1" applyAlignment="1">
      <alignment horizontal="center" vertical="top" wrapText="1"/>
    </xf>
    <xf numFmtId="0" fontId="28" fillId="0" borderId="118" xfId="0" applyFont="1" applyFill="1" applyBorder="1" applyAlignment="1">
      <alignment horizontal="center" vertical="top" wrapText="1"/>
    </xf>
    <xf numFmtId="0" fontId="2" fillId="0" borderId="11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left" vertical="center" wrapText="1"/>
    </xf>
    <xf numFmtId="0" fontId="2" fillId="0" borderId="78" xfId="0" applyFont="1" applyFill="1" applyBorder="1" applyAlignment="1">
      <alignment horizontal="left" vertical="center" wrapText="1"/>
    </xf>
    <xf numFmtId="0" fontId="2" fillId="0" borderId="120" xfId="0" applyFont="1" applyFill="1" applyBorder="1" applyAlignment="1">
      <alignment horizontal="left" vertical="center" wrapText="1"/>
    </xf>
    <xf numFmtId="0" fontId="2" fillId="0" borderId="121" xfId="0" applyFont="1" applyFill="1" applyBorder="1" applyAlignment="1">
      <alignment horizontal="left" vertical="top" wrapText="1"/>
    </xf>
    <xf numFmtId="0" fontId="8" fillId="0" borderId="107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2" fillId="0" borderId="123" xfId="0" applyFont="1" applyFill="1" applyBorder="1" applyAlignment="1">
      <alignment horizontal="left" vertical="top" wrapText="1"/>
    </xf>
    <xf numFmtId="0" fontId="8" fillId="0" borderId="93" xfId="0" applyFont="1" applyFill="1" applyBorder="1" applyAlignment="1">
      <alignment horizontal="left" vertical="top" wrapText="1"/>
    </xf>
    <xf numFmtId="0" fontId="8" fillId="0" borderId="34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13" fillId="0" borderId="105" xfId="0" applyFont="1" applyFill="1" applyBorder="1" applyAlignment="1">
      <alignment horizontal="center" vertical="center" wrapText="1"/>
    </xf>
    <xf numFmtId="0" fontId="13" fillId="0" borderId="103" xfId="0" applyFont="1" applyFill="1" applyBorder="1" applyAlignment="1">
      <alignment horizontal="center" vertical="center" wrapText="1"/>
    </xf>
    <xf numFmtId="167" fontId="13" fillId="0" borderId="2" xfId="0" applyNumberFormat="1" applyFont="1" applyFill="1" applyBorder="1" applyAlignment="1">
      <alignment horizontal="center" vertical="center" wrapText="1"/>
    </xf>
    <xf numFmtId="167" fontId="13" fillId="0" borderId="58" xfId="0" applyNumberFormat="1" applyFont="1" applyFill="1" applyBorder="1" applyAlignment="1">
      <alignment horizontal="center" vertical="center" wrapText="1"/>
    </xf>
    <xf numFmtId="167" fontId="13" fillId="0" borderId="75" xfId="0" applyNumberFormat="1" applyFont="1" applyFill="1" applyBorder="1" applyAlignment="1">
      <alignment horizontal="center" vertical="center" wrapText="1"/>
    </xf>
    <xf numFmtId="167" fontId="13" fillId="0" borderId="102" xfId="0" applyNumberFormat="1" applyFont="1" applyFill="1" applyBorder="1" applyAlignment="1">
      <alignment horizontal="center" vertical="center" wrapText="1"/>
    </xf>
    <xf numFmtId="0" fontId="19" fillId="0" borderId="10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textRotation="90" wrapText="1"/>
    </xf>
    <xf numFmtId="49" fontId="2" fillId="0" borderId="67" xfId="0" applyNumberFormat="1" applyFont="1" applyFill="1" applyBorder="1" applyAlignment="1">
      <alignment horizontal="center" vertical="center" wrapText="1"/>
    </xf>
    <xf numFmtId="49" fontId="13" fillId="0" borderId="104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left" vertical="center" wrapText="1"/>
    </xf>
    <xf numFmtId="49" fontId="19" fillId="0" borderId="29" xfId="0" applyNumberFormat="1" applyFont="1" applyFill="1" applyBorder="1" applyAlignment="1">
      <alignment horizontal="left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center" vertical="center" wrapText="1"/>
    </xf>
    <xf numFmtId="49" fontId="13" fillId="0" borderId="35" xfId="0" applyNumberFormat="1" applyFont="1" applyFill="1" applyBorder="1" applyAlignment="1">
      <alignment horizontal="center" vertical="center" wrapText="1"/>
    </xf>
    <xf numFmtId="49" fontId="19" fillId="0" borderId="67" xfId="0" applyNumberFormat="1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66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69" xfId="0" applyFont="1" applyFill="1" applyBorder="1" applyAlignment="1">
      <alignment horizontal="left" vertical="top" wrapText="1"/>
    </xf>
    <xf numFmtId="0" fontId="8" fillId="0" borderId="109" xfId="0" applyFont="1" applyFill="1" applyBorder="1" applyAlignment="1">
      <alignment horizontal="left" vertical="top" wrapText="1"/>
    </xf>
    <xf numFmtId="0" fontId="8" fillId="0" borderId="110" xfId="0" applyFont="1" applyFill="1" applyBorder="1" applyAlignment="1">
      <alignment horizontal="left" vertical="top" wrapText="1"/>
    </xf>
    <xf numFmtId="0" fontId="2" fillId="0" borderId="10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71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left" vertical="top" wrapText="1"/>
    </xf>
    <xf numFmtId="0" fontId="8" fillId="0" borderId="78" xfId="0" applyFont="1" applyFill="1" applyBorder="1" applyAlignment="1">
      <alignment horizontal="left" vertical="top" wrapText="1"/>
    </xf>
    <xf numFmtId="0" fontId="24" fillId="0" borderId="93" xfId="0" applyFont="1" applyFill="1" applyBorder="1" applyAlignment="1">
      <alignment horizontal="right" vertical="center" wrapText="1"/>
    </xf>
    <xf numFmtId="166" fontId="19" fillId="0" borderId="2" xfId="0" applyNumberFormat="1" applyFont="1" applyFill="1" applyBorder="1" applyAlignment="1">
      <alignment horizontal="center" vertical="center" wrapText="1"/>
    </xf>
    <xf numFmtId="166" fontId="19" fillId="0" borderId="58" xfId="0" applyNumberFormat="1" applyFont="1" applyFill="1" applyBorder="1" applyAlignment="1">
      <alignment horizontal="center" vertical="center" wrapText="1"/>
    </xf>
    <xf numFmtId="166" fontId="19" fillId="0" borderId="5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top" wrapText="1"/>
    </xf>
    <xf numFmtId="0" fontId="8" fillId="0" borderId="68" xfId="0" applyFont="1" applyFill="1" applyBorder="1" applyAlignment="1">
      <alignment horizontal="left" vertical="center" wrapText="1"/>
    </xf>
    <xf numFmtId="0" fontId="2" fillId="0" borderId="10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8" fillId="0" borderId="108" xfId="0" applyFont="1" applyFill="1" applyBorder="1" applyAlignment="1">
      <alignment horizontal="left" vertical="center" wrapText="1"/>
    </xf>
    <xf numFmtId="0" fontId="8" fillId="0" borderId="99" xfId="0" applyFont="1" applyFill="1" applyBorder="1" applyAlignment="1">
      <alignment horizontal="left" vertical="center" wrapText="1"/>
    </xf>
    <xf numFmtId="0" fontId="8" fillId="0" borderId="78" xfId="0" applyFont="1" applyFill="1" applyBorder="1" applyAlignment="1">
      <alignment horizontal="left" vertical="center" wrapText="1"/>
    </xf>
    <xf numFmtId="0" fontId="8" fillId="0" borderId="80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167" fontId="13" fillId="0" borderId="5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3" fillId="0" borderId="32" xfId="0" applyNumberFormat="1" applyFont="1" applyFill="1" applyBorder="1" applyAlignment="1">
      <alignment horizontal="center" vertical="center" wrapText="1"/>
    </xf>
    <xf numFmtId="49" fontId="13" fillId="0" borderId="72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19" fillId="0" borderId="7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29" xfId="0" applyFont="1" applyFill="1" applyBorder="1" applyAlignment="1">
      <alignment horizontal="center" vertical="top" wrapText="1"/>
    </xf>
    <xf numFmtId="49" fontId="19" fillId="0" borderId="25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Стиль 1" xfId="3"/>
    <cellStyle name="Финансовый" xfId="4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V&#1045;&#1052;_2001.5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88;&#1072;&#1085;&#1086;&#1074;/Pr(2000)Tabl/9&#1072;&#1087;&#1088;2003/V&#1094;&#1077;&#1083;2.1_2002.1.04.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3"/>
  <sheetViews>
    <sheetView zoomScaleNormal="100" workbookViewId="0">
      <selection activeCell="A33" sqref="A33:G33"/>
    </sheetView>
  </sheetViews>
  <sheetFormatPr defaultRowHeight="12.75" x14ac:dyDescent="0.2"/>
  <cols>
    <col min="1" max="1" width="31.85546875" style="213" customWidth="1"/>
    <col min="2" max="2" width="9.42578125" style="213" customWidth="1"/>
    <col min="3" max="3" width="10" style="213" customWidth="1"/>
    <col min="4" max="4" width="9.5703125" style="213" customWidth="1"/>
    <col min="5" max="5" width="12.7109375" style="213" customWidth="1"/>
    <col min="6" max="6" width="12" style="213" customWidth="1"/>
    <col min="7" max="7" width="9.5703125" style="213" customWidth="1"/>
    <col min="8" max="256" width="9.140625" style="213"/>
    <col min="257" max="257" width="31.85546875" style="213" customWidth="1"/>
    <col min="258" max="258" width="8.7109375" style="213" customWidth="1"/>
    <col min="259" max="259" width="10" style="213" customWidth="1"/>
    <col min="260" max="260" width="9.5703125" style="213" customWidth="1"/>
    <col min="261" max="261" width="12.7109375" style="213" customWidth="1"/>
    <col min="262" max="262" width="12" style="213" customWidth="1"/>
    <col min="263" max="263" width="9.5703125" style="213" customWidth="1"/>
    <col min="264" max="512" width="9.140625" style="213"/>
    <col min="513" max="513" width="31.85546875" style="213" customWidth="1"/>
    <col min="514" max="514" width="8.7109375" style="213" customWidth="1"/>
    <col min="515" max="515" width="10" style="213" customWidth="1"/>
    <col min="516" max="516" width="9.5703125" style="213" customWidth="1"/>
    <col min="517" max="517" width="12.7109375" style="213" customWidth="1"/>
    <col min="518" max="518" width="12" style="213" customWidth="1"/>
    <col min="519" max="519" width="9.5703125" style="213" customWidth="1"/>
    <col min="520" max="768" width="9.140625" style="213"/>
    <col min="769" max="769" width="31.85546875" style="213" customWidth="1"/>
    <col min="770" max="770" width="8.7109375" style="213" customWidth="1"/>
    <col min="771" max="771" width="10" style="213" customWidth="1"/>
    <col min="772" max="772" width="9.5703125" style="213" customWidth="1"/>
    <col min="773" max="773" width="12.7109375" style="213" customWidth="1"/>
    <col min="774" max="774" width="12" style="213" customWidth="1"/>
    <col min="775" max="775" width="9.5703125" style="213" customWidth="1"/>
    <col min="776" max="1024" width="9.140625" style="213"/>
    <col min="1025" max="1025" width="31.85546875" style="213" customWidth="1"/>
    <col min="1026" max="1026" width="8.7109375" style="213" customWidth="1"/>
    <col min="1027" max="1027" width="10" style="213" customWidth="1"/>
    <col min="1028" max="1028" width="9.5703125" style="213" customWidth="1"/>
    <col min="1029" max="1029" width="12.7109375" style="213" customWidth="1"/>
    <col min="1030" max="1030" width="12" style="213" customWidth="1"/>
    <col min="1031" max="1031" width="9.5703125" style="213" customWidth="1"/>
    <col min="1032" max="1280" width="9.140625" style="213"/>
    <col min="1281" max="1281" width="31.85546875" style="213" customWidth="1"/>
    <col min="1282" max="1282" width="8.7109375" style="213" customWidth="1"/>
    <col min="1283" max="1283" width="10" style="213" customWidth="1"/>
    <col min="1284" max="1284" width="9.5703125" style="213" customWidth="1"/>
    <col min="1285" max="1285" width="12.7109375" style="213" customWidth="1"/>
    <col min="1286" max="1286" width="12" style="213" customWidth="1"/>
    <col min="1287" max="1287" width="9.5703125" style="213" customWidth="1"/>
    <col min="1288" max="1536" width="9.140625" style="213"/>
    <col min="1537" max="1537" width="31.85546875" style="213" customWidth="1"/>
    <col min="1538" max="1538" width="8.7109375" style="213" customWidth="1"/>
    <col min="1539" max="1539" width="10" style="213" customWidth="1"/>
    <col min="1540" max="1540" width="9.5703125" style="213" customWidth="1"/>
    <col min="1541" max="1541" width="12.7109375" style="213" customWidth="1"/>
    <col min="1542" max="1542" width="12" style="213" customWidth="1"/>
    <col min="1543" max="1543" width="9.5703125" style="213" customWidth="1"/>
    <col min="1544" max="1792" width="9.140625" style="213"/>
    <col min="1793" max="1793" width="31.85546875" style="213" customWidth="1"/>
    <col min="1794" max="1794" width="8.7109375" style="213" customWidth="1"/>
    <col min="1795" max="1795" width="10" style="213" customWidth="1"/>
    <col min="1796" max="1796" width="9.5703125" style="213" customWidth="1"/>
    <col min="1797" max="1797" width="12.7109375" style="213" customWidth="1"/>
    <col min="1798" max="1798" width="12" style="213" customWidth="1"/>
    <col min="1799" max="1799" width="9.5703125" style="213" customWidth="1"/>
    <col min="1800" max="2048" width="9.140625" style="213"/>
    <col min="2049" max="2049" width="31.85546875" style="213" customWidth="1"/>
    <col min="2050" max="2050" width="8.7109375" style="213" customWidth="1"/>
    <col min="2051" max="2051" width="10" style="213" customWidth="1"/>
    <col min="2052" max="2052" width="9.5703125" style="213" customWidth="1"/>
    <col min="2053" max="2053" width="12.7109375" style="213" customWidth="1"/>
    <col min="2054" max="2054" width="12" style="213" customWidth="1"/>
    <col min="2055" max="2055" width="9.5703125" style="213" customWidth="1"/>
    <col min="2056" max="2304" width="9.140625" style="213"/>
    <col min="2305" max="2305" width="31.85546875" style="213" customWidth="1"/>
    <col min="2306" max="2306" width="8.7109375" style="213" customWidth="1"/>
    <col min="2307" max="2307" width="10" style="213" customWidth="1"/>
    <col min="2308" max="2308" width="9.5703125" style="213" customWidth="1"/>
    <col min="2309" max="2309" width="12.7109375" style="213" customWidth="1"/>
    <col min="2310" max="2310" width="12" style="213" customWidth="1"/>
    <col min="2311" max="2311" width="9.5703125" style="213" customWidth="1"/>
    <col min="2312" max="2560" width="9.140625" style="213"/>
    <col min="2561" max="2561" width="31.85546875" style="213" customWidth="1"/>
    <col min="2562" max="2562" width="8.7109375" style="213" customWidth="1"/>
    <col min="2563" max="2563" width="10" style="213" customWidth="1"/>
    <col min="2564" max="2564" width="9.5703125" style="213" customWidth="1"/>
    <col min="2565" max="2565" width="12.7109375" style="213" customWidth="1"/>
    <col min="2566" max="2566" width="12" style="213" customWidth="1"/>
    <col min="2567" max="2567" width="9.5703125" style="213" customWidth="1"/>
    <col min="2568" max="2816" width="9.140625" style="213"/>
    <col min="2817" max="2817" width="31.85546875" style="213" customWidth="1"/>
    <col min="2818" max="2818" width="8.7109375" style="213" customWidth="1"/>
    <col min="2819" max="2819" width="10" style="213" customWidth="1"/>
    <col min="2820" max="2820" width="9.5703125" style="213" customWidth="1"/>
    <col min="2821" max="2821" width="12.7109375" style="213" customWidth="1"/>
    <col min="2822" max="2822" width="12" style="213" customWidth="1"/>
    <col min="2823" max="2823" width="9.5703125" style="213" customWidth="1"/>
    <col min="2824" max="3072" width="9.140625" style="213"/>
    <col min="3073" max="3073" width="31.85546875" style="213" customWidth="1"/>
    <col min="3074" max="3074" width="8.7109375" style="213" customWidth="1"/>
    <col min="3075" max="3075" width="10" style="213" customWidth="1"/>
    <col min="3076" max="3076" width="9.5703125" style="213" customWidth="1"/>
    <col min="3077" max="3077" width="12.7109375" style="213" customWidth="1"/>
    <col min="3078" max="3078" width="12" style="213" customWidth="1"/>
    <col min="3079" max="3079" width="9.5703125" style="213" customWidth="1"/>
    <col min="3080" max="3328" width="9.140625" style="213"/>
    <col min="3329" max="3329" width="31.85546875" style="213" customWidth="1"/>
    <col min="3330" max="3330" width="8.7109375" style="213" customWidth="1"/>
    <col min="3331" max="3331" width="10" style="213" customWidth="1"/>
    <col min="3332" max="3332" width="9.5703125" style="213" customWidth="1"/>
    <col min="3333" max="3333" width="12.7109375" style="213" customWidth="1"/>
    <col min="3334" max="3334" width="12" style="213" customWidth="1"/>
    <col min="3335" max="3335" width="9.5703125" style="213" customWidth="1"/>
    <col min="3336" max="3584" width="9.140625" style="213"/>
    <col min="3585" max="3585" width="31.85546875" style="213" customWidth="1"/>
    <col min="3586" max="3586" width="8.7109375" style="213" customWidth="1"/>
    <col min="3587" max="3587" width="10" style="213" customWidth="1"/>
    <col min="3588" max="3588" width="9.5703125" style="213" customWidth="1"/>
    <col min="3589" max="3589" width="12.7109375" style="213" customWidth="1"/>
    <col min="3590" max="3590" width="12" style="213" customWidth="1"/>
    <col min="3591" max="3591" width="9.5703125" style="213" customWidth="1"/>
    <col min="3592" max="3840" width="9.140625" style="213"/>
    <col min="3841" max="3841" width="31.85546875" style="213" customWidth="1"/>
    <col min="3842" max="3842" width="8.7109375" style="213" customWidth="1"/>
    <col min="3843" max="3843" width="10" style="213" customWidth="1"/>
    <col min="3844" max="3844" width="9.5703125" style="213" customWidth="1"/>
    <col min="3845" max="3845" width="12.7109375" style="213" customWidth="1"/>
    <col min="3846" max="3846" width="12" style="213" customWidth="1"/>
    <col min="3847" max="3847" width="9.5703125" style="213" customWidth="1"/>
    <col min="3848" max="4096" width="9.140625" style="213"/>
    <col min="4097" max="4097" width="31.85546875" style="213" customWidth="1"/>
    <col min="4098" max="4098" width="8.7109375" style="213" customWidth="1"/>
    <col min="4099" max="4099" width="10" style="213" customWidth="1"/>
    <col min="4100" max="4100" width="9.5703125" style="213" customWidth="1"/>
    <col min="4101" max="4101" width="12.7109375" style="213" customWidth="1"/>
    <col min="4102" max="4102" width="12" style="213" customWidth="1"/>
    <col min="4103" max="4103" width="9.5703125" style="213" customWidth="1"/>
    <col min="4104" max="4352" width="9.140625" style="213"/>
    <col min="4353" max="4353" width="31.85546875" style="213" customWidth="1"/>
    <col min="4354" max="4354" width="8.7109375" style="213" customWidth="1"/>
    <col min="4355" max="4355" width="10" style="213" customWidth="1"/>
    <col min="4356" max="4356" width="9.5703125" style="213" customWidth="1"/>
    <col min="4357" max="4357" width="12.7109375" style="213" customWidth="1"/>
    <col min="4358" max="4358" width="12" style="213" customWidth="1"/>
    <col min="4359" max="4359" width="9.5703125" style="213" customWidth="1"/>
    <col min="4360" max="4608" width="9.140625" style="213"/>
    <col min="4609" max="4609" width="31.85546875" style="213" customWidth="1"/>
    <col min="4610" max="4610" width="8.7109375" style="213" customWidth="1"/>
    <col min="4611" max="4611" width="10" style="213" customWidth="1"/>
    <col min="4612" max="4612" width="9.5703125" style="213" customWidth="1"/>
    <col min="4613" max="4613" width="12.7109375" style="213" customWidth="1"/>
    <col min="4614" max="4614" width="12" style="213" customWidth="1"/>
    <col min="4615" max="4615" width="9.5703125" style="213" customWidth="1"/>
    <col min="4616" max="4864" width="9.140625" style="213"/>
    <col min="4865" max="4865" width="31.85546875" style="213" customWidth="1"/>
    <col min="4866" max="4866" width="8.7109375" style="213" customWidth="1"/>
    <col min="4867" max="4867" width="10" style="213" customWidth="1"/>
    <col min="4868" max="4868" width="9.5703125" style="213" customWidth="1"/>
    <col min="4869" max="4869" width="12.7109375" style="213" customWidth="1"/>
    <col min="4870" max="4870" width="12" style="213" customWidth="1"/>
    <col min="4871" max="4871" width="9.5703125" style="213" customWidth="1"/>
    <col min="4872" max="5120" width="9.140625" style="213"/>
    <col min="5121" max="5121" width="31.85546875" style="213" customWidth="1"/>
    <col min="5122" max="5122" width="8.7109375" style="213" customWidth="1"/>
    <col min="5123" max="5123" width="10" style="213" customWidth="1"/>
    <col min="5124" max="5124" width="9.5703125" style="213" customWidth="1"/>
    <col min="5125" max="5125" width="12.7109375" style="213" customWidth="1"/>
    <col min="5126" max="5126" width="12" style="213" customWidth="1"/>
    <col min="5127" max="5127" width="9.5703125" style="213" customWidth="1"/>
    <col min="5128" max="5376" width="9.140625" style="213"/>
    <col min="5377" max="5377" width="31.85546875" style="213" customWidth="1"/>
    <col min="5378" max="5378" width="8.7109375" style="213" customWidth="1"/>
    <col min="5379" max="5379" width="10" style="213" customWidth="1"/>
    <col min="5380" max="5380" width="9.5703125" style="213" customWidth="1"/>
    <col min="5381" max="5381" width="12.7109375" style="213" customWidth="1"/>
    <col min="5382" max="5382" width="12" style="213" customWidth="1"/>
    <col min="5383" max="5383" width="9.5703125" style="213" customWidth="1"/>
    <col min="5384" max="5632" width="9.140625" style="213"/>
    <col min="5633" max="5633" width="31.85546875" style="213" customWidth="1"/>
    <col min="5634" max="5634" width="8.7109375" style="213" customWidth="1"/>
    <col min="5635" max="5635" width="10" style="213" customWidth="1"/>
    <col min="5636" max="5636" width="9.5703125" style="213" customWidth="1"/>
    <col min="5637" max="5637" width="12.7109375" style="213" customWidth="1"/>
    <col min="5638" max="5638" width="12" style="213" customWidth="1"/>
    <col min="5639" max="5639" width="9.5703125" style="213" customWidth="1"/>
    <col min="5640" max="5888" width="9.140625" style="213"/>
    <col min="5889" max="5889" width="31.85546875" style="213" customWidth="1"/>
    <col min="5890" max="5890" width="8.7109375" style="213" customWidth="1"/>
    <col min="5891" max="5891" width="10" style="213" customWidth="1"/>
    <col min="5892" max="5892" width="9.5703125" style="213" customWidth="1"/>
    <col min="5893" max="5893" width="12.7109375" style="213" customWidth="1"/>
    <col min="5894" max="5894" width="12" style="213" customWidth="1"/>
    <col min="5895" max="5895" width="9.5703125" style="213" customWidth="1"/>
    <col min="5896" max="6144" width="9.140625" style="213"/>
    <col min="6145" max="6145" width="31.85546875" style="213" customWidth="1"/>
    <col min="6146" max="6146" width="8.7109375" style="213" customWidth="1"/>
    <col min="6147" max="6147" width="10" style="213" customWidth="1"/>
    <col min="6148" max="6148" width="9.5703125" style="213" customWidth="1"/>
    <col min="6149" max="6149" width="12.7109375" style="213" customWidth="1"/>
    <col min="6150" max="6150" width="12" style="213" customWidth="1"/>
    <col min="6151" max="6151" width="9.5703125" style="213" customWidth="1"/>
    <col min="6152" max="6400" width="9.140625" style="213"/>
    <col min="6401" max="6401" width="31.85546875" style="213" customWidth="1"/>
    <col min="6402" max="6402" width="8.7109375" style="213" customWidth="1"/>
    <col min="6403" max="6403" width="10" style="213" customWidth="1"/>
    <col min="6404" max="6404" width="9.5703125" style="213" customWidth="1"/>
    <col min="6405" max="6405" width="12.7109375" style="213" customWidth="1"/>
    <col min="6406" max="6406" width="12" style="213" customWidth="1"/>
    <col min="6407" max="6407" width="9.5703125" style="213" customWidth="1"/>
    <col min="6408" max="6656" width="9.140625" style="213"/>
    <col min="6657" max="6657" width="31.85546875" style="213" customWidth="1"/>
    <col min="6658" max="6658" width="8.7109375" style="213" customWidth="1"/>
    <col min="6659" max="6659" width="10" style="213" customWidth="1"/>
    <col min="6660" max="6660" width="9.5703125" style="213" customWidth="1"/>
    <col min="6661" max="6661" width="12.7109375" style="213" customWidth="1"/>
    <col min="6662" max="6662" width="12" style="213" customWidth="1"/>
    <col min="6663" max="6663" width="9.5703125" style="213" customWidth="1"/>
    <col min="6664" max="6912" width="9.140625" style="213"/>
    <col min="6913" max="6913" width="31.85546875" style="213" customWidth="1"/>
    <col min="6914" max="6914" width="8.7109375" style="213" customWidth="1"/>
    <col min="6915" max="6915" width="10" style="213" customWidth="1"/>
    <col min="6916" max="6916" width="9.5703125" style="213" customWidth="1"/>
    <col min="6917" max="6917" width="12.7109375" style="213" customWidth="1"/>
    <col min="6918" max="6918" width="12" style="213" customWidth="1"/>
    <col min="6919" max="6919" width="9.5703125" style="213" customWidth="1"/>
    <col min="6920" max="7168" width="9.140625" style="213"/>
    <col min="7169" max="7169" width="31.85546875" style="213" customWidth="1"/>
    <col min="7170" max="7170" width="8.7109375" style="213" customWidth="1"/>
    <col min="7171" max="7171" width="10" style="213" customWidth="1"/>
    <col min="7172" max="7172" width="9.5703125" style="213" customWidth="1"/>
    <col min="7173" max="7173" width="12.7109375" style="213" customWidth="1"/>
    <col min="7174" max="7174" width="12" style="213" customWidth="1"/>
    <col min="7175" max="7175" width="9.5703125" style="213" customWidth="1"/>
    <col min="7176" max="7424" width="9.140625" style="213"/>
    <col min="7425" max="7425" width="31.85546875" style="213" customWidth="1"/>
    <col min="7426" max="7426" width="8.7109375" style="213" customWidth="1"/>
    <col min="7427" max="7427" width="10" style="213" customWidth="1"/>
    <col min="7428" max="7428" width="9.5703125" style="213" customWidth="1"/>
    <col min="7429" max="7429" width="12.7109375" style="213" customWidth="1"/>
    <col min="7430" max="7430" width="12" style="213" customWidth="1"/>
    <col min="7431" max="7431" width="9.5703125" style="213" customWidth="1"/>
    <col min="7432" max="7680" width="9.140625" style="213"/>
    <col min="7681" max="7681" width="31.85546875" style="213" customWidth="1"/>
    <col min="7682" max="7682" width="8.7109375" style="213" customWidth="1"/>
    <col min="7683" max="7683" width="10" style="213" customWidth="1"/>
    <col min="7684" max="7684" width="9.5703125" style="213" customWidth="1"/>
    <col min="7685" max="7685" width="12.7109375" style="213" customWidth="1"/>
    <col min="7686" max="7686" width="12" style="213" customWidth="1"/>
    <col min="7687" max="7687" width="9.5703125" style="213" customWidth="1"/>
    <col min="7688" max="7936" width="9.140625" style="213"/>
    <col min="7937" max="7937" width="31.85546875" style="213" customWidth="1"/>
    <col min="7938" max="7938" width="8.7109375" style="213" customWidth="1"/>
    <col min="7939" max="7939" width="10" style="213" customWidth="1"/>
    <col min="7940" max="7940" width="9.5703125" style="213" customWidth="1"/>
    <col min="7941" max="7941" width="12.7109375" style="213" customWidth="1"/>
    <col min="7942" max="7942" width="12" style="213" customWidth="1"/>
    <col min="7943" max="7943" width="9.5703125" style="213" customWidth="1"/>
    <col min="7944" max="8192" width="9.140625" style="213"/>
    <col min="8193" max="8193" width="31.85546875" style="213" customWidth="1"/>
    <col min="8194" max="8194" width="8.7109375" style="213" customWidth="1"/>
    <col min="8195" max="8195" width="10" style="213" customWidth="1"/>
    <col min="8196" max="8196" width="9.5703125" style="213" customWidth="1"/>
    <col min="8197" max="8197" width="12.7109375" style="213" customWidth="1"/>
    <col min="8198" max="8198" width="12" style="213" customWidth="1"/>
    <col min="8199" max="8199" width="9.5703125" style="213" customWidth="1"/>
    <col min="8200" max="8448" width="9.140625" style="213"/>
    <col min="8449" max="8449" width="31.85546875" style="213" customWidth="1"/>
    <col min="8450" max="8450" width="8.7109375" style="213" customWidth="1"/>
    <col min="8451" max="8451" width="10" style="213" customWidth="1"/>
    <col min="8452" max="8452" width="9.5703125" style="213" customWidth="1"/>
    <col min="8453" max="8453" width="12.7109375" style="213" customWidth="1"/>
    <col min="8454" max="8454" width="12" style="213" customWidth="1"/>
    <col min="8455" max="8455" width="9.5703125" style="213" customWidth="1"/>
    <col min="8456" max="8704" width="9.140625" style="213"/>
    <col min="8705" max="8705" width="31.85546875" style="213" customWidth="1"/>
    <col min="8706" max="8706" width="8.7109375" style="213" customWidth="1"/>
    <col min="8707" max="8707" width="10" style="213" customWidth="1"/>
    <col min="8708" max="8708" width="9.5703125" style="213" customWidth="1"/>
    <col min="8709" max="8709" width="12.7109375" style="213" customWidth="1"/>
    <col min="8710" max="8710" width="12" style="213" customWidth="1"/>
    <col min="8711" max="8711" width="9.5703125" style="213" customWidth="1"/>
    <col min="8712" max="8960" width="9.140625" style="213"/>
    <col min="8961" max="8961" width="31.85546875" style="213" customWidth="1"/>
    <col min="8962" max="8962" width="8.7109375" style="213" customWidth="1"/>
    <col min="8963" max="8963" width="10" style="213" customWidth="1"/>
    <col min="8964" max="8964" width="9.5703125" style="213" customWidth="1"/>
    <col min="8965" max="8965" width="12.7109375" style="213" customWidth="1"/>
    <col min="8966" max="8966" width="12" style="213" customWidth="1"/>
    <col min="8967" max="8967" width="9.5703125" style="213" customWidth="1"/>
    <col min="8968" max="9216" width="9.140625" style="213"/>
    <col min="9217" max="9217" width="31.85546875" style="213" customWidth="1"/>
    <col min="9218" max="9218" width="8.7109375" style="213" customWidth="1"/>
    <col min="9219" max="9219" width="10" style="213" customWidth="1"/>
    <col min="9220" max="9220" width="9.5703125" style="213" customWidth="1"/>
    <col min="9221" max="9221" width="12.7109375" style="213" customWidth="1"/>
    <col min="9222" max="9222" width="12" style="213" customWidth="1"/>
    <col min="9223" max="9223" width="9.5703125" style="213" customWidth="1"/>
    <col min="9224" max="9472" width="9.140625" style="213"/>
    <col min="9473" max="9473" width="31.85546875" style="213" customWidth="1"/>
    <col min="9474" max="9474" width="8.7109375" style="213" customWidth="1"/>
    <col min="9475" max="9475" width="10" style="213" customWidth="1"/>
    <col min="9476" max="9476" width="9.5703125" style="213" customWidth="1"/>
    <col min="9477" max="9477" width="12.7109375" style="213" customWidth="1"/>
    <col min="9478" max="9478" width="12" style="213" customWidth="1"/>
    <col min="9479" max="9479" width="9.5703125" style="213" customWidth="1"/>
    <col min="9480" max="9728" width="9.140625" style="213"/>
    <col min="9729" max="9729" width="31.85546875" style="213" customWidth="1"/>
    <col min="9730" max="9730" width="8.7109375" style="213" customWidth="1"/>
    <col min="9731" max="9731" width="10" style="213" customWidth="1"/>
    <col min="9732" max="9732" width="9.5703125" style="213" customWidth="1"/>
    <col min="9733" max="9733" width="12.7109375" style="213" customWidth="1"/>
    <col min="9734" max="9734" width="12" style="213" customWidth="1"/>
    <col min="9735" max="9735" width="9.5703125" style="213" customWidth="1"/>
    <col min="9736" max="9984" width="9.140625" style="213"/>
    <col min="9985" max="9985" width="31.85546875" style="213" customWidth="1"/>
    <col min="9986" max="9986" width="8.7109375" style="213" customWidth="1"/>
    <col min="9987" max="9987" width="10" style="213" customWidth="1"/>
    <col min="9988" max="9988" width="9.5703125" style="213" customWidth="1"/>
    <col min="9989" max="9989" width="12.7109375" style="213" customWidth="1"/>
    <col min="9990" max="9990" width="12" style="213" customWidth="1"/>
    <col min="9991" max="9991" width="9.5703125" style="213" customWidth="1"/>
    <col min="9992" max="10240" width="9.140625" style="213"/>
    <col min="10241" max="10241" width="31.85546875" style="213" customWidth="1"/>
    <col min="10242" max="10242" width="8.7109375" style="213" customWidth="1"/>
    <col min="10243" max="10243" width="10" style="213" customWidth="1"/>
    <col min="10244" max="10244" width="9.5703125" style="213" customWidth="1"/>
    <col min="10245" max="10245" width="12.7109375" style="213" customWidth="1"/>
    <col min="10246" max="10246" width="12" style="213" customWidth="1"/>
    <col min="10247" max="10247" width="9.5703125" style="213" customWidth="1"/>
    <col min="10248" max="10496" width="9.140625" style="213"/>
    <col min="10497" max="10497" width="31.85546875" style="213" customWidth="1"/>
    <col min="10498" max="10498" width="8.7109375" style="213" customWidth="1"/>
    <col min="10499" max="10499" width="10" style="213" customWidth="1"/>
    <col min="10500" max="10500" width="9.5703125" style="213" customWidth="1"/>
    <col min="10501" max="10501" width="12.7109375" style="213" customWidth="1"/>
    <col min="10502" max="10502" width="12" style="213" customWidth="1"/>
    <col min="10503" max="10503" width="9.5703125" style="213" customWidth="1"/>
    <col min="10504" max="10752" width="9.140625" style="213"/>
    <col min="10753" max="10753" width="31.85546875" style="213" customWidth="1"/>
    <col min="10754" max="10754" width="8.7109375" style="213" customWidth="1"/>
    <col min="10755" max="10755" width="10" style="213" customWidth="1"/>
    <col min="10756" max="10756" width="9.5703125" style="213" customWidth="1"/>
    <col min="10757" max="10757" width="12.7109375" style="213" customWidth="1"/>
    <col min="10758" max="10758" width="12" style="213" customWidth="1"/>
    <col min="10759" max="10759" width="9.5703125" style="213" customWidth="1"/>
    <col min="10760" max="11008" width="9.140625" style="213"/>
    <col min="11009" max="11009" width="31.85546875" style="213" customWidth="1"/>
    <col min="11010" max="11010" width="8.7109375" style="213" customWidth="1"/>
    <col min="11011" max="11011" width="10" style="213" customWidth="1"/>
    <col min="11012" max="11012" width="9.5703125" style="213" customWidth="1"/>
    <col min="11013" max="11013" width="12.7109375" style="213" customWidth="1"/>
    <col min="11014" max="11014" width="12" style="213" customWidth="1"/>
    <col min="11015" max="11015" width="9.5703125" style="213" customWidth="1"/>
    <col min="11016" max="11264" width="9.140625" style="213"/>
    <col min="11265" max="11265" width="31.85546875" style="213" customWidth="1"/>
    <col min="11266" max="11266" width="8.7109375" style="213" customWidth="1"/>
    <col min="11267" max="11267" width="10" style="213" customWidth="1"/>
    <col min="11268" max="11268" width="9.5703125" style="213" customWidth="1"/>
    <col min="11269" max="11269" width="12.7109375" style="213" customWidth="1"/>
    <col min="11270" max="11270" width="12" style="213" customWidth="1"/>
    <col min="11271" max="11271" width="9.5703125" style="213" customWidth="1"/>
    <col min="11272" max="11520" width="9.140625" style="213"/>
    <col min="11521" max="11521" width="31.85546875" style="213" customWidth="1"/>
    <col min="11522" max="11522" width="8.7109375" style="213" customWidth="1"/>
    <col min="11523" max="11523" width="10" style="213" customWidth="1"/>
    <col min="11524" max="11524" width="9.5703125" style="213" customWidth="1"/>
    <col min="11525" max="11525" width="12.7109375" style="213" customWidth="1"/>
    <col min="11526" max="11526" width="12" style="213" customWidth="1"/>
    <col min="11527" max="11527" width="9.5703125" style="213" customWidth="1"/>
    <col min="11528" max="11776" width="9.140625" style="213"/>
    <col min="11777" max="11777" width="31.85546875" style="213" customWidth="1"/>
    <col min="11778" max="11778" width="8.7109375" style="213" customWidth="1"/>
    <col min="11779" max="11779" width="10" style="213" customWidth="1"/>
    <col min="11780" max="11780" width="9.5703125" style="213" customWidth="1"/>
    <col min="11781" max="11781" width="12.7109375" style="213" customWidth="1"/>
    <col min="11782" max="11782" width="12" style="213" customWidth="1"/>
    <col min="11783" max="11783" width="9.5703125" style="213" customWidth="1"/>
    <col min="11784" max="12032" width="9.140625" style="213"/>
    <col min="12033" max="12033" width="31.85546875" style="213" customWidth="1"/>
    <col min="12034" max="12034" width="8.7109375" style="213" customWidth="1"/>
    <col min="12035" max="12035" width="10" style="213" customWidth="1"/>
    <col min="12036" max="12036" width="9.5703125" style="213" customWidth="1"/>
    <col min="12037" max="12037" width="12.7109375" style="213" customWidth="1"/>
    <col min="12038" max="12038" width="12" style="213" customWidth="1"/>
    <col min="12039" max="12039" width="9.5703125" style="213" customWidth="1"/>
    <col min="12040" max="12288" width="9.140625" style="213"/>
    <col min="12289" max="12289" width="31.85546875" style="213" customWidth="1"/>
    <col min="12290" max="12290" width="8.7109375" style="213" customWidth="1"/>
    <col min="12291" max="12291" width="10" style="213" customWidth="1"/>
    <col min="12292" max="12292" width="9.5703125" style="213" customWidth="1"/>
    <col min="12293" max="12293" width="12.7109375" style="213" customWidth="1"/>
    <col min="12294" max="12294" width="12" style="213" customWidth="1"/>
    <col min="12295" max="12295" width="9.5703125" style="213" customWidth="1"/>
    <col min="12296" max="12544" width="9.140625" style="213"/>
    <col min="12545" max="12545" width="31.85546875" style="213" customWidth="1"/>
    <col min="12546" max="12546" width="8.7109375" style="213" customWidth="1"/>
    <col min="12547" max="12547" width="10" style="213" customWidth="1"/>
    <col min="12548" max="12548" width="9.5703125" style="213" customWidth="1"/>
    <col min="12549" max="12549" width="12.7109375" style="213" customWidth="1"/>
    <col min="12550" max="12550" width="12" style="213" customWidth="1"/>
    <col min="12551" max="12551" width="9.5703125" style="213" customWidth="1"/>
    <col min="12552" max="12800" width="9.140625" style="213"/>
    <col min="12801" max="12801" width="31.85546875" style="213" customWidth="1"/>
    <col min="12802" max="12802" width="8.7109375" style="213" customWidth="1"/>
    <col min="12803" max="12803" width="10" style="213" customWidth="1"/>
    <col min="12804" max="12804" width="9.5703125" style="213" customWidth="1"/>
    <col min="12805" max="12805" width="12.7109375" style="213" customWidth="1"/>
    <col min="12806" max="12806" width="12" style="213" customWidth="1"/>
    <col min="12807" max="12807" width="9.5703125" style="213" customWidth="1"/>
    <col min="12808" max="13056" width="9.140625" style="213"/>
    <col min="13057" max="13057" width="31.85546875" style="213" customWidth="1"/>
    <col min="13058" max="13058" width="8.7109375" style="213" customWidth="1"/>
    <col min="13059" max="13059" width="10" style="213" customWidth="1"/>
    <col min="13060" max="13060" width="9.5703125" style="213" customWidth="1"/>
    <col min="13061" max="13061" width="12.7109375" style="213" customWidth="1"/>
    <col min="13062" max="13062" width="12" style="213" customWidth="1"/>
    <col min="13063" max="13063" width="9.5703125" style="213" customWidth="1"/>
    <col min="13064" max="13312" width="9.140625" style="213"/>
    <col min="13313" max="13313" width="31.85546875" style="213" customWidth="1"/>
    <col min="13314" max="13314" width="8.7109375" style="213" customWidth="1"/>
    <col min="13315" max="13315" width="10" style="213" customWidth="1"/>
    <col min="13316" max="13316" width="9.5703125" style="213" customWidth="1"/>
    <col min="13317" max="13317" width="12.7109375" style="213" customWidth="1"/>
    <col min="13318" max="13318" width="12" style="213" customWidth="1"/>
    <col min="13319" max="13319" width="9.5703125" style="213" customWidth="1"/>
    <col min="13320" max="13568" width="9.140625" style="213"/>
    <col min="13569" max="13569" width="31.85546875" style="213" customWidth="1"/>
    <col min="13570" max="13570" width="8.7109375" style="213" customWidth="1"/>
    <col min="13571" max="13571" width="10" style="213" customWidth="1"/>
    <col min="13572" max="13572" width="9.5703125" style="213" customWidth="1"/>
    <col min="13573" max="13573" width="12.7109375" style="213" customWidth="1"/>
    <col min="13574" max="13574" width="12" style="213" customWidth="1"/>
    <col min="13575" max="13575" width="9.5703125" style="213" customWidth="1"/>
    <col min="13576" max="13824" width="9.140625" style="213"/>
    <col min="13825" max="13825" width="31.85546875" style="213" customWidth="1"/>
    <col min="13826" max="13826" width="8.7109375" style="213" customWidth="1"/>
    <col min="13827" max="13827" width="10" style="213" customWidth="1"/>
    <col min="13828" max="13828" width="9.5703125" style="213" customWidth="1"/>
    <col min="13829" max="13829" width="12.7109375" style="213" customWidth="1"/>
    <col min="13830" max="13830" width="12" style="213" customWidth="1"/>
    <col min="13831" max="13831" width="9.5703125" style="213" customWidth="1"/>
    <col min="13832" max="14080" width="9.140625" style="213"/>
    <col min="14081" max="14081" width="31.85546875" style="213" customWidth="1"/>
    <col min="14082" max="14082" width="8.7109375" style="213" customWidth="1"/>
    <col min="14083" max="14083" width="10" style="213" customWidth="1"/>
    <col min="14084" max="14084" width="9.5703125" style="213" customWidth="1"/>
    <col min="14085" max="14085" width="12.7109375" style="213" customWidth="1"/>
    <col min="14086" max="14086" width="12" style="213" customWidth="1"/>
    <col min="14087" max="14087" width="9.5703125" style="213" customWidth="1"/>
    <col min="14088" max="14336" width="9.140625" style="213"/>
    <col min="14337" max="14337" width="31.85546875" style="213" customWidth="1"/>
    <col min="14338" max="14338" width="8.7109375" style="213" customWidth="1"/>
    <col min="14339" max="14339" width="10" style="213" customWidth="1"/>
    <col min="14340" max="14340" width="9.5703125" style="213" customWidth="1"/>
    <col min="14341" max="14341" width="12.7109375" style="213" customWidth="1"/>
    <col min="14342" max="14342" width="12" style="213" customWidth="1"/>
    <col min="14343" max="14343" width="9.5703125" style="213" customWidth="1"/>
    <col min="14344" max="14592" width="9.140625" style="213"/>
    <col min="14593" max="14593" width="31.85546875" style="213" customWidth="1"/>
    <col min="14594" max="14594" width="8.7109375" style="213" customWidth="1"/>
    <col min="14595" max="14595" width="10" style="213" customWidth="1"/>
    <col min="14596" max="14596" width="9.5703125" style="213" customWidth="1"/>
    <col min="14597" max="14597" width="12.7109375" style="213" customWidth="1"/>
    <col min="14598" max="14598" width="12" style="213" customWidth="1"/>
    <col min="14599" max="14599" width="9.5703125" style="213" customWidth="1"/>
    <col min="14600" max="14848" width="9.140625" style="213"/>
    <col min="14849" max="14849" width="31.85546875" style="213" customWidth="1"/>
    <col min="14850" max="14850" width="8.7109375" style="213" customWidth="1"/>
    <col min="14851" max="14851" width="10" style="213" customWidth="1"/>
    <col min="14852" max="14852" width="9.5703125" style="213" customWidth="1"/>
    <col min="14853" max="14853" width="12.7109375" style="213" customWidth="1"/>
    <col min="14854" max="14854" width="12" style="213" customWidth="1"/>
    <col min="14855" max="14855" width="9.5703125" style="213" customWidth="1"/>
    <col min="14856" max="15104" width="9.140625" style="213"/>
    <col min="15105" max="15105" width="31.85546875" style="213" customWidth="1"/>
    <col min="15106" max="15106" width="8.7109375" style="213" customWidth="1"/>
    <col min="15107" max="15107" width="10" style="213" customWidth="1"/>
    <col min="15108" max="15108" width="9.5703125" style="213" customWidth="1"/>
    <col min="15109" max="15109" width="12.7109375" style="213" customWidth="1"/>
    <col min="15110" max="15110" width="12" style="213" customWidth="1"/>
    <col min="15111" max="15111" width="9.5703125" style="213" customWidth="1"/>
    <col min="15112" max="15360" width="9.140625" style="213"/>
    <col min="15361" max="15361" width="31.85546875" style="213" customWidth="1"/>
    <col min="15362" max="15362" width="8.7109375" style="213" customWidth="1"/>
    <col min="15363" max="15363" width="10" style="213" customWidth="1"/>
    <col min="15364" max="15364" width="9.5703125" style="213" customWidth="1"/>
    <col min="15365" max="15365" width="12.7109375" style="213" customWidth="1"/>
    <col min="15366" max="15366" width="12" style="213" customWidth="1"/>
    <col min="15367" max="15367" width="9.5703125" style="213" customWidth="1"/>
    <col min="15368" max="15616" width="9.140625" style="213"/>
    <col min="15617" max="15617" width="31.85546875" style="213" customWidth="1"/>
    <col min="15618" max="15618" width="8.7109375" style="213" customWidth="1"/>
    <col min="15619" max="15619" width="10" style="213" customWidth="1"/>
    <col min="15620" max="15620" width="9.5703125" style="213" customWidth="1"/>
    <col min="15621" max="15621" width="12.7109375" style="213" customWidth="1"/>
    <col min="15622" max="15622" width="12" style="213" customWidth="1"/>
    <col min="15623" max="15623" width="9.5703125" style="213" customWidth="1"/>
    <col min="15624" max="15872" width="9.140625" style="213"/>
    <col min="15873" max="15873" width="31.85546875" style="213" customWidth="1"/>
    <col min="15874" max="15874" width="8.7109375" style="213" customWidth="1"/>
    <col min="15875" max="15875" width="10" style="213" customWidth="1"/>
    <col min="15876" max="15876" width="9.5703125" style="213" customWidth="1"/>
    <col min="15877" max="15877" width="12.7109375" style="213" customWidth="1"/>
    <col min="15878" max="15878" width="12" style="213" customWidth="1"/>
    <col min="15879" max="15879" width="9.5703125" style="213" customWidth="1"/>
    <col min="15880" max="16128" width="9.140625" style="213"/>
    <col min="16129" max="16129" width="31.85546875" style="213" customWidth="1"/>
    <col min="16130" max="16130" width="8.7109375" style="213" customWidth="1"/>
    <col min="16131" max="16131" width="10" style="213" customWidth="1"/>
    <col min="16132" max="16132" width="9.5703125" style="213" customWidth="1"/>
    <col min="16133" max="16133" width="12.7109375" style="213" customWidth="1"/>
    <col min="16134" max="16134" width="12" style="213" customWidth="1"/>
    <col min="16135" max="16135" width="9.5703125" style="213" customWidth="1"/>
    <col min="16136" max="16384" width="9.140625" style="213"/>
  </cols>
  <sheetData>
    <row r="1" spans="1:7" x14ac:dyDescent="0.2">
      <c r="F1" s="431" t="s">
        <v>235</v>
      </c>
      <c r="G1" s="431"/>
    </row>
    <row r="2" spans="1:7" ht="16.5" customHeight="1" x14ac:dyDescent="0.25">
      <c r="A2" s="433" t="s">
        <v>165</v>
      </c>
      <c r="B2" s="433"/>
      <c r="C2" s="433"/>
      <c r="D2" s="433"/>
      <c r="E2" s="433"/>
      <c r="F2" s="433"/>
      <c r="G2" s="433"/>
    </row>
    <row r="3" spans="1:7" ht="14.25" customHeight="1" x14ac:dyDescent="0.25">
      <c r="A3" s="433" t="s">
        <v>166</v>
      </c>
      <c r="B3" s="433"/>
      <c r="C3" s="433"/>
      <c r="D3" s="433"/>
      <c r="E3" s="433"/>
      <c r="F3" s="433"/>
      <c r="G3" s="433"/>
    </row>
    <row r="4" spans="1:7" ht="15.75" customHeight="1" x14ac:dyDescent="0.25">
      <c r="A4" s="433" t="s">
        <v>167</v>
      </c>
      <c r="B4" s="433"/>
      <c r="C4" s="433"/>
      <c r="D4" s="433"/>
      <c r="E4" s="433"/>
      <c r="F4" s="433"/>
      <c r="G4" s="433"/>
    </row>
    <row r="5" spans="1:7" ht="9.75" customHeight="1" x14ac:dyDescent="0.25">
      <c r="A5" s="434"/>
      <c r="B5" s="434"/>
      <c r="C5" s="434"/>
      <c r="D5" s="434"/>
      <c r="E5" s="434"/>
      <c r="F5" s="434"/>
      <c r="G5" s="434"/>
    </row>
    <row r="6" spans="1:7" ht="15.75" x14ac:dyDescent="0.25">
      <c r="A6" s="433" t="s">
        <v>168</v>
      </c>
      <c r="B6" s="433"/>
      <c r="C6" s="433"/>
      <c r="D6" s="433"/>
      <c r="E6" s="433"/>
      <c r="F6" s="433"/>
      <c r="G6" s="433"/>
    </row>
    <row r="7" spans="1:7" ht="6.75" customHeight="1" x14ac:dyDescent="0.2">
      <c r="A7" s="431"/>
      <c r="B7" s="431"/>
      <c r="C7" s="431"/>
      <c r="D7" s="431"/>
      <c r="E7" s="431"/>
      <c r="F7" s="431"/>
      <c r="G7" s="431"/>
    </row>
    <row r="8" spans="1:7" ht="15.75" x14ac:dyDescent="0.25">
      <c r="A8" s="302" t="s">
        <v>230</v>
      </c>
      <c r="B8" s="302"/>
      <c r="C8" s="435" t="s">
        <v>169</v>
      </c>
      <c r="D8" s="435"/>
      <c r="E8" s="435"/>
      <c r="F8" s="435" t="s">
        <v>231</v>
      </c>
      <c r="G8" s="435"/>
    </row>
    <row r="9" spans="1:7" ht="9.75" customHeight="1" x14ac:dyDescent="0.25">
      <c r="A9" s="434"/>
      <c r="B9" s="434"/>
      <c r="C9" s="434"/>
      <c r="D9" s="434"/>
      <c r="E9" s="434"/>
      <c r="F9" s="434"/>
      <c r="G9" s="434"/>
    </row>
    <row r="10" spans="1:7" ht="105" customHeight="1" x14ac:dyDescent="0.25">
      <c r="A10" s="436" t="s">
        <v>208</v>
      </c>
      <c r="B10" s="436"/>
      <c r="C10" s="436"/>
      <c r="D10" s="214"/>
      <c r="E10" s="214"/>
      <c r="F10" s="214"/>
      <c r="G10" s="214"/>
    </row>
    <row r="11" spans="1:7" ht="9" customHeight="1" x14ac:dyDescent="0.25">
      <c r="A11" s="301"/>
      <c r="B11" s="301"/>
      <c r="C11" s="301"/>
      <c r="D11" s="214"/>
      <c r="E11" s="214"/>
      <c r="F11" s="214"/>
      <c r="G11" s="214"/>
    </row>
    <row r="12" spans="1:7" ht="66.75" customHeight="1" x14ac:dyDescent="0.25">
      <c r="A12" s="436" t="s">
        <v>232</v>
      </c>
      <c r="B12" s="436"/>
      <c r="C12" s="436"/>
      <c r="D12" s="436"/>
      <c r="E12" s="436"/>
      <c r="F12" s="436"/>
      <c r="G12" s="436"/>
    </row>
    <row r="13" spans="1:7" ht="18.75" customHeight="1" x14ac:dyDescent="0.25">
      <c r="A13" s="432" t="s">
        <v>170</v>
      </c>
      <c r="B13" s="432"/>
      <c r="C13" s="432"/>
      <c r="D13" s="432"/>
      <c r="E13" s="432"/>
      <c r="F13" s="432"/>
      <c r="G13" s="432"/>
    </row>
    <row r="14" spans="1:7" ht="51.75" customHeight="1" x14ac:dyDescent="0.25">
      <c r="A14" s="436" t="s">
        <v>218</v>
      </c>
      <c r="B14" s="436"/>
      <c r="C14" s="436"/>
      <c r="D14" s="436"/>
      <c r="E14" s="436"/>
      <c r="F14" s="436"/>
      <c r="G14" s="436"/>
    </row>
    <row r="15" spans="1:7" ht="8.25" customHeight="1" x14ac:dyDescent="0.25">
      <c r="A15" s="303"/>
      <c r="B15" s="303"/>
      <c r="C15" s="303"/>
      <c r="D15" s="303"/>
      <c r="E15" s="303"/>
      <c r="F15" s="303"/>
      <c r="G15" s="303"/>
    </row>
    <row r="16" spans="1:7" ht="64.5" customHeight="1" x14ac:dyDescent="0.25">
      <c r="A16" s="436" t="s">
        <v>219</v>
      </c>
      <c r="B16" s="436"/>
      <c r="C16" s="436"/>
      <c r="D16" s="436"/>
      <c r="E16" s="436"/>
      <c r="F16" s="436"/>
      <c r="G16" s="436"/>
    </row>
    <row r="17" spans="1:9" ht="15.75" customHeight="1" x14ac:dyDescent="0.25">
      <c r="A17" s="434" t="s">
        <v>171</v>
      </c>
      <c r="B17" s="434"/>
      <c r="C17" s="275">
        <v>8240.77</v>
      </c>
      <c r="D17" s="214" t="s">
        <v>172</v>
      </c>
      <c r="E17" s="214" t="s">
        <v>173</v>
      </c>
      <c r="F17" s="275">
        <f>'прил 3'!S8</f>
        <v>22999.792000000001</v>
      </c>
      <c r="G17" s="214" t="s">
        <v>172</v>
      </c>
      <c r="H17" s="270">
        <f>F17-C17</f>
        <v>14759.022000000001</v>
      </c>
    </row>
    <row r="18" spans="1:9" ht="15.75" x14ac:dyDescent="0.25">
      <c r="A18" s="311" t="s">
        <v>174</v>
      </c>
      <c r="B18" s="214" t="s">
        <v>139</v>
      </c>
      <c r="C18" s="275">
        <v>893.41</v>
      </c>
      <c r="D18" s="214" t="s">
        <v>172</v>
      </c>
      <c r="E18" s="214" t="s">
        <v>173</v>
      </c>
      <c r="F18" s="214">
        <f>'прил 3'!M8</f>
        <v>815.52</v>
      </c>
      <c r="G18" s="214" t="s">
        <v>172</v>
      </c>
      <c r="H18" s="270">
        <f>F18-C18</f>
        <v>-77.889999999999986</v>
      </c>
      <c r="I18" s="310"/>
    </row>
    <row r="19" spans="1:9" ht="15.75" hidden="1" x14ac:dyDescent="0.25">
      <c r="A19" s="214"/>
      <c r="B19" s="214" t="s">
        <v>197</v>
      </c>
      <c r="C19" s="275">
        <v>623.6</v>
      </c>
      <c r="D19" s="214" t="s">
        <v>172</v>
      </c>
      <c r="E19" s="214" t="s">
        <v>173</v>
      </c>
      <c r="F19" s="214">
        <f>'прил 3'!N8</f>
        <v>8699.81</v>
      </c>
      <c r="G19" s="214" t="s">
        <v>172</v>
      </c>
      <c r="H19" s="270">
        <f>F19-C19</f>
        <v>8076.2099999999991</v>
      </c>
    </row>
    <row r="20" spans="1:9" ht="15.75" hidden="1" x14ac:dyDescent="0.25">
      <c r="A20" s="214"/>
      <c r="B20" s="214" t="s">
        <v>212</v>
      </c>
      <c r="C20" s="275">
        <v>645.5</v>
      </c>
      <c r="D20" s="214" t="s">
        <v>172</v>
      </c>
      <c r="E20" s="214" t="s">
        <v>173</v>
      </c>
      <c r="F20" s="214">
        <f>'прил 3'!O8</f>
        <v>5555.58</v>
      </c>
      <c r="G20" s="214" t="s">
        <v>172</v>
      </c>
      <c r="H20" s="270">
        <f>F20-C20</f>
        <v>4910.08</v>
      </c>
    </row>
    <row r="21" spans="1:9" ht="8.25" customHeight="1" x14ac:dyDescent="0.25">
      <c r="A21" s="214"/>
      <c r="B21" s="214"/>
      <c r="C21" s="214"/>
      <c r="D21" s="214"/>
      <c r="E21" s="214"/>
      <c r="F21" s="214"/>
      <c r="G21" s="214"/>
    </row>
    <row r="22" spans="1:9" ht="49.5" customHeight="1" x14ac:dyDescent="0.25">
      <c r="A22" s="437" t="s">
        <v>221</v>
      </c>
      <c r="B22" s="437"/>
      <c r="C22" s="437"/>
      <c r="D22" s="437"/>
      <c r="E22" s="437"/>
      <c r="F22" s="437"/>
      <c r="G22" s="437"/>
    </row>
    <row r="23" spans="1:9" ht="7.5" customHeight="1" x14ac:dyDescent="0.25">
      <c r="A23" s="436"/>
      <c r="B23" s="436"/>
      <c r="C23" s="436"/>
      <c r="D23" s="436"/>
      <c r="E23" s="436"/>
      <c r="F23" s="436"/>
      <c r="G23" s="436"/>
    </row>
    <row r="24" spans="1:9" ht="47.25" customHeight="1" x14ac:dyDescent="0.25">
      <c r="A24" s="437" t="s">
        <v>220</v>
      </c>
      <c r="B24" s="437"/>
      <c r="C24" s="437"/>
      <c r="D24" s="437"/>
      <c r="E24" s="437"/>
      <c r="F24" s="437"/>
      <c r="G24" s="437"/>
    </row>
    <row r="25" spans="1:9" ht="9.75" customHeight="1" x14ac:dyDescent="0.25">
      <c r="A25" s="436"/>
      <c r="B25" s="436"/>
      <c r="C25" s="436"/>
      <c r="D25" s="436"/>
      <c r="E25" s="436"/>
      <c r="F25" s="436"/>
      <c r="G25" s="436"/>
    </row>
    <row r="26" spans="1:9" ht="114" customHeight="1" x14ac:dyDescent="0.25">
      <c r="A26" s="436" t="s">
        <v>223</v>
      </c>
      <c r="B26" s="436"/>
      <c r="C26" s="436"/>
      <c r="D26" s="436"/>
      <c r="E26" s="436"/>
      <c r="F26" s="436"/>
      <c r="G26" s="436"/>
    </row>
    <row r="27" spans="1:9" ht="15.75" x14ac:dyDescent="0.25">
      <c r="A27" s="436" t="s">
        <v>175</v>
      </c>
      <c r="B27" s="436"/>
      <c r="C27" s="303">
        <v>3611.97</v>
      </c>
      <c r="D27" s="303" t="s">
        <v>172</v>
      </c>
      <c r="E27" s="303" t="s">
        <v>173</v>
      </c>
      <c r="F27" s="303">
        <f>'прил 3'!S11</f>
        <v>4987.9399999999987</v>
      </c>
      <c r="G27" s="303" t="s">
        <v>172</v>
      </c>
      <c r="H27" s="249">
        <f>F27-C27</f>
        <v>1375.9699999999989</v>
      </c>
    </row>
    <row r="28" spans="1:9" ht="15.75" x14ac:dyDescent="0.25">
      <c r="A28" s="303" t="s">
        <v>174</v>
      </c>
      <c r="B28" s="303" t="s">
        <v>139</v>
      </c>
      <c r="C28" s="303">
        <v>532.29999999999995</v>
      </c>
      <c r="D28" s="303" t="s">
        <v>172</v>
      </c>
      <c r="E28" s="303" t="s">
        <v>173</v>
      </c>
      <c r="F28" s="303">
        <f>'прил 3'!M11</f>
        <v>456.25000000000006</v>
      </c>
      <c r="G28" s="303" t="s">
        <v>172</v>
      </c>
      <c r="H28" s="249">
        <f>F28-C28</f>
        <v>-76.049999999999898</v>
      </c>
    </row>
    <row r="29" spans="1:9" ht="9" customHeight="1" x14ac:dyDescent="0.25">
      <c r="A29" s="436"/>
      <c r="B29" s="436"/>
      <c r="C29" s="436"/>
      <c r="D29" s="436"/>
      <c r="E29" s="436"/>
      <c r="F29" s="436"/>
      <c r="G29" s="436"/>
    </row>
    <row r="30" spans="1:9" ht="65.25" customHeight="1" x14ac:dyDescent="0.25">
      <c r="A30" s="436" t="s">
        <v>177</v>
      </c>
      <c r="B30" s="436"/>
      <c r="C30" s="436"/>
      <c r="D30" s="436"/>
      <c r="E30" s="436"/>
      <c r="F30" s="436"/>
      <c r="G30" s="436"/>
    </row>
    <row r="31" spans="1:9" ht="15.75" x14ac:dyDescent="0.25">
      <c r="A31" s="436" t="s">
        <v>175</v>
      </c>
      <c r="B31" s="436"/>
      <c r="C31" s="303">
        <v>3611.97</v>
      </c>
      <c r="D31" s="303" t="s">
        <v>172</v>
      </c>
      <c r="E31" s="303" t="s">
        <v>173</v>
      </c>
      <c r="F31" s="303">
        <f>'прил 3'!S11</f>
        <v>4987.9399999999987</v>
      </c>
      <c r="G31" s="303" t="s">
        <v>172</v>
      </c>
      <c r="H31" s="249">
        <f>F31-C31</f>
        <v>1375.9699999999989</v>
      </c>
    </row>
    <row r="32" spans="1:9" ht="15.75" x14ac:dyDescent="0.25">
      <c r="A32" s="303" t="s">
        <v>174</v>
      </c>
      <c r="B32" s="303" t="s">
        <v>139</v>
      </c>
      <c r="C32" s="303">
        <v>532.29999999999995</v>
      </c>
      <c r="D32" s="303" t="s">
        <v>172</v>
      </c>
      <c r="E32" s="303" t="s">
        <v>173</v>
      </c>
      <c r="F32" s="303">
        <f>'прил 3'!M11</f>
        <v>456.25000000000006</v>
      </c>
      <c r="G32" s="303" t="s">
        <v>172</v>
      </c>
      <c r="H32" s="249">
        <f>F32-C32</f>
        <v>-76.049999999999898</v>
      </c>
    </row>
    <row r="33" spans="1:9" ht="6" customHeight="1" x14ac:dyDescent="0.25">
      <c r="A33" s="436"/>
      <c r="B33" s="436"/>
      <c r="C33" s="436"/>
      <c r="D33" s="436"/>
      <c r="E33" s="436"/>
      <c r="F33" s="436"/>
      <c r="G33" s="436"/>
    </row>
    <row r="34" spans="1:9" ht="62.25" customHeight="1" x14ac:dyDescent="0.25">
      <c r="A34" s="437" t="s">
        <v>236</v>
      </c>
      <c r="B34" s="437"/>
      <c r="C34" s="437"/>
      <c r="D34" s="437"/>
      <c r="E34" s="437"/>
      <c r="F34" s="437"/>
      <c r="G34" s="437"/>
      <c r="I34" s="310"/>
    </row>
    <row r="35" spans="1:9" ht="8.25" hidden="1" customHeight="1" x14ac:dyDescent="0.25">
      <c r="A35" s="436"/>
      <c r="B35" s="436"/>
      <c r="C35" s="436"/>
      <c r="D35" s="436"/>
      <c r="E35" s="436"/>
      <c r="F35" s="436"/>
      <c r="G35" s="436"/>
    </row>
    <row r="36" spans="1:9" ht="112.5" hidden="1" customHeight="1" x14ac:dyDescent="0.25">
      <c r="A36" s="436" t="s">
        <v>224</v>
      </c>
      <c r="B36" s="436"/>
      <c r="C36" s="436"/>
      <c r="D36" s="436"/>
      <c r="E36" s="436"/>
      <c r="F36" s="436"/>
      <c r="G36" s="436"/>
    </row>
    <row r="37" spans="1:9" ht="15.75" hidden="1" x14ac:dyDescent="0.25">
      <c r="A37" s="436" t="s">
        <v>175</v>
      </c>
      <c r="B37" s="436"/>
      <c r="C37" s="303">
        <v>3130.81</v>
      </c>
      <c r="D37" s="303" t="s">
        <v>172</v>
      </c>
      <c r="E37" s="303" t="s">
        <v>173</v>
      </c>
      <c r="F37" s="303">
        <f>'прил 3'!S14</f>
        <v>12494.622000000001</v>
      </c>
      <c r="G37" s="303" t="s">
        <v>172</v>
      </c>
      <c r="H37" s="249">
        <f>F37-C37</f>
        <v>9363.8120000000017</v>
      </c>
    </row>
    <row r="38" spans="1:9" ht="15.75" hidden="1" x14ac:dyDescent="0.25">
      <c r="A38" s="303" t="s">
        <v>174</v>
      </c>
      <c r="B38" s="303" t="s">
        <v>139</v>
      </c>
      <c r="C38" s="303">
        <v>103</v>
      </c>
      <c r="D38" s="303" t="s">
        <v>172</v>
      </c>
      <c r="E38" s="303" t="s">
        <v>173</v>
      </c>
      <c r="F38" s="303">
        <f>'прил 3'!M14</f>
        <v>282.52999999999997</v>
      </c>
      <c r="G38" s="303" t="s">
        <v>172</v>
      </c>
      <c r="H38" s="249">
        <f>F38-C38</f>
        <v>179.52999999999997</v>
      </c>
    </row>
    <row r="39" spans="1:9" ht="15.75" hidden="1" x14ac:dyDescent="0.25">
      <c r="A39" s="303"/>
      <c r="B39" s="303" t="s">
        <v>197</v>
      </c>
      <c r="C39" s="303">
        <v>109.9</v>
      </c>
      <c r="D39" s="303" t="s">
        <v>172</v>
      </c>
      <c r="E39" s="303" t="s">
        <v>173</v>
      </c>
      <c r="F39" s="303">
        <f>'прил 3'!N14</f>
        <v>8243.18</v>
      </c>
      <c r="G39" s="303" t="s">
        <v>172</v>
      </c>
      <c r="H39" s="249">
        <f>F39-C39</f>
        <v>8133.2800000000007</v>
      </c>
    </row>
    <row r="40" spans="1:9" ht="15.75" hidden="1" x14ac:dyDescent="0.25">
      <c r="A40" s="303"/>
      <c r="B40" s="303" t="s">
        <v>212</v>
      </c>
      <c r="C40" s="303">
        <v>124.9</v>
      </c>
      <c r="D40" s="303" t="s">
        <v>172</v>
      </c>
      <c r="E40" s="303" t="s">
        <v>173</v>
      </c>
      <c r="F40" s="303">
        <f>'прил 3'!O14</f>
        <v>302.39999999999998</v>
      </c>
      <c r="G40" s="303" t="s">
        <v>172</v>
      </c>
      <c r="H40" s="249">
        <f>F40-C40</f>
        <v>177.49999999999997</v>
      </c>
    </row>
    <row r="41" spans="1:9" ht="6.75" hidden="1" customHeight="1" x14ac:dyDescent="0.25">
      <c r="A41" s="436"/>
      <c r="B41" s="436"/>
      <c r="C41" s="436"/>
      <c r="D41" s="436"/>
      <c r="E41" s="436"/>
      <c r="F41" s="436"/>
      <c r="G41" s="436"/>
    </row>
    <row r="42" spans="1:9" ht="66.75" hidden="1" customHeight="1" x14ac:dyDescent="0.25">
      <c r="A42" s="436" t="s">
        <v>225</v>
      </c>
      <c r="B42" s="436"/>
      <c r="C42" s="436"/>
      <c r="D42" s="436"/>
      <c r="E42" s="436"/>
      <c r="F42" s="436"/>
      <c r="G42" s="436"/>
    </row>
    <row r="43" spans="1:9" ht="15.75" hidden="1" x14ac:dyDescent="0.25">
      <c r="A43" s="436" t="s">
        <v>175</v>
      </c>
      <c r="B43" s="436"/>
      <c r="C43" s="303">
        <v>3130.81</v>
      </c>
      <c r="D43" s="303" t="s">
        <v>172</v>
      </c>
      <c r="E43" s="303" t="s">
        <v>173</v>
      </c>
      <c r="F43" s="303">
        <f>'прил 3'!S14</f>
        <v>12494.622000000001</v>
      </c>
      <c r="G43" s="303" t="s">
        <v>172</v>
      </c>
      <c r="H43" s="249">
        <f>F43-C43</f>
        <v>9363.8120000000017</v>
      </c>
    </row>
    <row r="44" spans="1:9" ht="15.75" hidden="1" x14ac:dyDescent="0.25">
      <c r="A44" s="303" t="s">
        <v>174</v>
      </c>
      <c r="B44" s="303" t="s">
        <v>139</v>
      </c>
      <c r="C44" s="303">
        <v>103</v>
      </c>
      <c r="D44" s="303" t="s">
        <v>172</v>
      </c>
      <c r="E44" s="303" t="s">
        <v>173</v>
      </c>
      <c r="F44" s="303">
        <f>'прил 3'!M14</f>
        <v>282.52999999999997</v>
      </c>
      <c r="G44" s="303" t="s">
        <v>172</v>
      </c>
      <c r="H44" s="249">
        <f>F44-C44</f>
        <v>179.52999999999997</v>
      </c>
    </row>
    <row r="45" spans="1:9" ht="15.75" hidden="1" x14ac:dyDescent="0.25">
      <c r="A45" s="303"/>
      <c r="B45" s="303" t="s">
        <v>197</v>
      </c>
      <c r="C45" s="303">
        <v>109.9</v>
      </c>
      <c r="D45" s="303" t="s">
        <v>172</v>
      </c>
      <c r="E45" s="303" t="s">
        <v>173</v>
      </c>
      <c r="F45" s="303">
        <f>'прил 3'!N14</f>
        <v>8243.18</v>
      </c>
      <c r="G45" s="303" t="s">
        <v>172</v>
      </c>
      <c r="H45" s="249">
        <f>F45-C45</f>
        <v>8133.2800000000007</v>
      </c>
    </row>
    <row r="46" spans="1:9" ht="15.75" hidden="1" x14ac:dyDescent="0.25">
      <c r="A46" s="303"/>
      <c r="B46" s="303" t="s">
        <v>222</v>
      </c>
      <c r="C46" s="303">
        <v>124.9</v>
      </c>
      <c r="D46" s="303" t="s">
        <v>172</v>
      </c>
      <c r="E46" s="303" t="s">
        <v>173</v>
      </c>
      <c r="F46" s="303">
        <f>'прил 3'!O16</f>
        <v>302.39999999999998</v>
      </c>
      <c r="G46" s="303" t="s">
        <v>172</v>
      </c>
      <c r="H46" s="249">
        <f>F46-C46</f>
        <v>177.49999999999997</v>
      </c>
    </row>
    <row r="47" spans="1:9" ht="11.25" hidden="1" customHeight="1" x14ac:dyDescent="0.25">
      <c r="A47" s="436"/>
      <c r="B47" s="436"/>
      <c r="C47" s="436"/>
      <c r="D47" s="436"/>
      <c r="E47" s="436"/>
      <c r="F47" s="436"/>
      <c r="G47" s="436"/>
    </row>
    <row r="48" spans="1:9" ht="64.5" hidden="1" customHeight="1" x14ac:dyDescent="0.25">
      <c r="A48" s="436" t="s">
        <v>226</v>
      </c>
      <c r="B48" s="436"/>
      <c r="C48" s="436"/>
      <c r="D48" s="436"/>
      <c r="E48" s="436"/>
      <c r="F48" s="436"/>
      <c r="G48" s="436"/>
    </row>
    <row r="49" spans="1:8" ht="11.25" hidden="1" customHeight="1" x14ac:dyDescent="0.25">
      <c r="A49" s="214"/>
      <c r="B49" s="214"/>
      <c r="C49" s="214"/>
      <c r="D49" s="214"/>
      <c r="E49" s="214"/>
      <c r="F49" s="214"/>
      <c r="G49" s="214"/>
    </row>
    <row r="50" spans="1:8" ht="114.75" hidden="1" customHeight="1" x14ac:dyDescent="0.25">
      <c r="A50" s="436" t="s">
        <v>227</v>
      </c>
      <c r="B50" s="436"/>
      <c r="C50" s="436"/>
      <c r="D50" s="436"/>
      <c r="E50" s="436"/>
      <c r="F50" s="436"/>
      <c r="G50" s="436"/>
    </row>
    <row r="51" spans="1:8" ht="15.75" hidden="1" x14ac:dyDescent="0.25">
      <c r="A51" s="434" t="s">
        <v>175</v>
      </c>
      <c r="B51" s="434"/>
      <c r="C51" s="214">
        <v>930.68</v>
      </c>
      <c r="D51" s="214" t="s">
        <v>172</v>
      </c>
      <c r="E51" s="214" t="s">
        <v>173</v>
      </c>
      <c r="F51" s="214">
        <f>'прил 3'!S17</f>
        <v>5517.2300000000014</v>
      </c>
      <c r="G51" s="214" t="s">
        <v>172</v>
      </c>
      <c r="H51" s="249">
        <f>F51-C51</f>
        <v>4586.5500000000011</v>
      </c>
    </row>
    <row r="52" spans="1:8" ht="15.75" hidden="1" x14ac:dyDescent="0.25">
      <c r="A52" s="214" t="s">
        <v>174</v>
      </c>
      <c r="B52" s="214" t="s">
        <v>139</v>
      </c>
      <c r="C52" s="275">
        <v>53.5</v>
      </c>
      <c r="D52" s="214" t="s">
        <v>172</v>
      </c>
      <c r="E52" s="214" t="s">
        <v>173</v>
      </c>
      <c r="F52" s="214">
        <f>'прил 3'!M17</f>
        <v>76.739999999999995</v>
      </c>
      <c r="G52" s="214" t="s">
        <v>172</v>
      </c>
      <c r="H52" s="249">
        <f>F52-C52</f>
        <v>23.239999999999995</v>
      </c>
    </row>
    <row r="53" spans="1:8" ht="11.25" hidden="1" customHeight="1" x14ac:dyDescent="0.25">
      <c r="A53" s="434"/>
      <c r="B53" s="434"/>
      <c r="C53" s="434"/>
      <c r="D53" s="434"/>
      <c r="E53" s="434"/>
      <c r="F53" s="434"/>
      <c r="G53" s="434"/>
    </row>
    <row r="54" spans="1:8" ht="61.5" hidden="1" customHeight="1" x14ac:dyDescent="0.25">
      <c r="A54" s="436" t="s">
        <v>228</v>
      </c>
      <c r="B54" s="436"/>
      <c r="C54" s="436"/>
      <c r="D54" s="436"/>
      <c r="E54" s="436"/>
      <c r="F54" s="436"/>
      <c r="G54" s="436"/>
    </row>
    <row r="55" spans="1:8" ht="15.75" hidden="1" x14ac:dyDescent="0.25">
      <c r="A55" s="434" t="s">
        <v>175</v>
      </c>
      <c r="B55" s="434"/>
      <c r="C55" s="214">
        <v>930.68</v>
      </c>
      <c r="D55" s="214" t="s">
        <v>172</v>
      </c>
      <c r="E55" s="214" t="s">
        <v>173</v>
      </c>
      <c r="F55" s="214">
        <f>'прил 3'!S17</f>
        <v>5517.2300000000014</v>
      </c>
      <c r="G55" s="214" t="s">
        <v>172</v>
      </c>
      <c r="H55" s="249">
        <f>F55-C55</f>
        <v>4586.5500000000011</v>
      </c>
    </row>
    <row r="56" spans="1:8" ht="15.75" hidden="1" x14ac:dyDescent="0.25">
      <c r="A56" s="214" t="s">
        <v>174</v>
      </c>
      <c r="B56" s="214" t="s">
        <v>139</v>
      </c>
      <c r="C56" s="275">
        <v>53.5</v>
      </c>
      <c r="D56" s="214" t="s">
        <v>172</v>
      </c>
      <c r="E56" s="214" t="s">
        <v>173</v>
      </c>
      <c r="F56" s="214">
        <f>'прил 3'!M17</f>
        <v>76.739999999999995</v>
      </c>
      <c r="G56" s="214" t="s">
        <v>172</v>
      </c>
      <c r="H56" s="249">
        <f>F56-C56</f>
        <v>23.239999999999995</v>
      </c>
    </row>
    <row r="57" spans="1:8" ht="11.25" hidden="1" customHeight="1" x14ac:dyDescent="0.25">
      <c r="A57" s="434"/>
      <c r="B57" s="434"/>
      <c r="C57" s="434"/>
      <c r="D57" s="434"/>
      <c r="E57" s="434"/>
      <c r="F57" s="434"/>
      <c r="G57" s="434"/>
    </row>
    <row r="58" spans="1:8" ht="63" hidden="1" customHeight="1" x14ac:dyDescent="0.25">
      <c r="A58" s="436" t="s">
        <v>229</v>
      </c>
      <c r="B58" s="436"/>
      <c r="C58" s="436"/>
      <c r="D58" s="436"/>
      <c r="E58" s="436"/>
      <c r="F58" s="436"/>
      <c r="G58" s="436"/>
    </row>
    <row r="59" spans="1:8" ht="15.75" x14ac:dyDescent="0.25">
      <c r="A59" s="214"/>
      <c r="B59" s="214"/>
      <c r="C59" s="214"/>
      <c r="D59" s="214"/>
      <c r="E59" s="214"/>
      <c r="F59" s="214"/>
      <c r="G59" s="214"/>
    </row>
    <row r="60" spans="1:8" ht="30" customHeight="1" x14ac:dyDescent="0.25">
      <c r="A60" s="439" t="s">
        <v>237</v>
      </c>
      <c r="B60" s="439"/>
      <c r="C60" s="439"/>
      <c r="D60" s="439"/>
      <c r="E60" s="439"/>
      <c r="F60" s="439"/>
      <c r="G60" s="439"/>
    </row>
    <row r="61" spans="1:8" ht="36.75" customHeight="1" x14ac:dyDescent="0.25">
      <c r="A61" s="435"/>
      <c r="B61" s="435"/>
      <c r="C61" s="435"/>
      <c r="D61" s="435"/>
      <c r="E61" s="435"/>
      <c r="F61" s="435"/>
      <c r="G61" s="435"/>
    </row>
    <row r="62" spans="1:8" ht="15.75" x14ac:dyDescent="0.25">
      <c r="A62" s="435" t="s">
        <v>199</v>
      </c>
      <c r="B62" s="435"/>
      <c r="C62" s="435"/>
      <c r="D62" s="435"/>
      <c r="E62" s="435"/>
      <c r="F62" s="435"/>
      <c r="G62" s="435"/>
    </row>
    <row r="63" spans="1:8" x14ac:dyDescent="0.2">
      <c r="A63" s="438"/>
      <c r="B63" s="438"/>
      <c r="C63" s="438"/>
      <c r="D63" s="438"/>
      <c r="E63" s="438"/>
      <c r="F63" s="438"/>
      <c r="G63" s="438"/>
    </row>
  </sheetData>
  <mergeCells count="46">
    <mergeCell ref="A63:G63"/>
    <mergeCell ref="A53:G53"/>
    <mergeCell ref="A54:G54"/>
    <mergeCell ref="A55:B55"/>
    <mergeCell ref="A57:G57"/>
    <mergeCell ref="A58:G58"/>
    <mergeCell ref="A60:G60"/>
    <mergeCell ref="A37:B37"/>
    <mergeCell ref="A47:G47"/>
    <mergeCell ref="A48:G48"/>
    <mergeCell ref="A61:G61"/>
    <mergeCell ref="A62:G62"/>
    <mergeCell ref="A51:B51"/>
    <mergeCell ref="A50:G50"/>
    <mergeCell ref="A41:G41"/>
    <mergeCell ref="A42:G42"/>
    <mergeCell ref="A43:B43"/>
    <mergeCell ref="A30:G30"/>
    <mergeCell ref="A33:G33"/>
    <mergeCell ref="A34:G34"/>
    <mergeCell ref="A35:G35"/>
    <mergeCell ref="A36:G36"/>
    <mergeCell ref="A31:B31"/>
    <mergeCell ref="A24:G24"/>
    <mergeCell ref="A25:G25"/>
    <mergeCell ref="A26:G26"/>
    <mergeCell ref="A27:B27"/>
    <mergeCell ref="A29:G29"/>
    <mergeCell ref="A14:G14"/>
    <mergeCell ref="A16:G16"/>
    <mergeCell ref="A17:B17"/>
    <mergeCell ref="A22:G22"/>
    <mergeCell ref="A23:G23"/>
    <mergeCell ref="F1:G1"/>
    <mergeCell ref="A13:G13"/>
    <mergeCell ref="A2:G2"/>
    <mergeCell ref="A3:G3"/>
    <mergeCell ref="A4:G4"/>
    <mergeCell ref="A5:G5"/>
    <mergeCell ref="A6:G6"/>
    <mergeCell ref="A7:G7"/>
    <mergeCell ref="C8:E8"/>
    <mergeCell ref="F8:G8"/>
    <mergeCell ref="A9:G9"/>
    <mergeCell ref="A10:C10"/>
    <mergeCell ref="A12:G12"/>
  </mergeCells>
  <pageMargins left="0.7" right="0.7" top="0.75" bottom="0.75" header="0.3" footer="0.3"/>
  <pageSetup paperSize="9" scale="93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30"/>
  <sheetViews>
    <sheetView tabSelected="1" view="pageBreakPreview" zoomScale="90" zoomScaleNormal="75" zoomScaleSheetLayoutView="90" workbookViewId="0">
      <selection activeCell="L6" sqref="L6:L7"/>
    </sheetView>
  </sheetViews>
  <sheetFormatPr defaultColWidth="9.140625" defaultRowHeight="15.75" outlineLevelCol="1" x14ac:dyDescent="0.25"/>
  <cols>
    <col min="1" max="1" width="18.42578125" style="91" customWidth="1"/>
    <col min="2" max="2" width="30.42578125" style="91" customWidth="1"/>
    <col min="3" max="3" width="22.85546875" style="91" customWidth="1"/>
    <col min="4" max="4" width="6.5703125" style="91" customWidth="1"/>
    <col min="5" max="5" width="7.140625" style="91" customWidth="1"/>
    <col min="6" max="6" width="7.42578125" style="91" customWidth="1"/>
    <col min="7" max="7" width="7.5703125" style="91" customWidth="1"/>
    <col min="8" max="10" width="10.5703125" style="91" customWidth="1"/>
    <col min="11" max="11" width="12.42578125" style="91" customWidth="1"/>
    <col min="12" max="12" width="10.5703125" style="91" customWidth="1"/>
    <col min="13" max="13" width="10.5703125" style="370" customWidth="1"/>
    <col min="14" max="18" width="10.5703125" style="91" customWidth="1"/>
    <col min="19" max="19" width="11.85546875" style="91" customWidth="1" outlineLevel="1"/>
    <col min="20" max="21" width="16.140625" style="91" customWidth="1" outlineLevel="1"/>
    <col min="22" max="22" width="9.140625" style="91" outlineLevel="1"/>
    <col min="23" max="23" width="9.140625" style="91"/>
    <col min="24" max="24" width="13.85546875" style="91" bestFit="1" customWidth="1"/>
    <col min="25" max="16384" width="9.140625" style="91"/>
  </cols>
  <sheetData>
    <row r="1" spans="1:24" ht="73.5" customHeight="1" x14ac:dyDescent="0.25">
      <c r="G1" s="475" t="s">
        <v>278</v>
      </c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</row>
    <row r="2" spans="1:24" ht="57" customHeight="1" x14ac:dyDescent="0.25">
      <c r="G2" s="475" t="s">
        <v>252</v>
      </c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</row>
    <row r="3" spans="1:24" ht="80.25" customHeight="1" x14ac:dyDescent="0.25">
      <c r="A3" s="481" t="s">
        <v>253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337"/>
      <c r="P3" s="337"/>
      <c r="Q3" s="377"/>
      <c r="R3" s="424"/>
    </row>
    <row r="4" spans="1:24" x14ac:dyDescent="0.25">
      <c r="A4" s="92"/>
      <c r="B4" s="92"/>
      <c r="C4" s="92"/>
      <c r="D4" s="92"/>
      <c r="E4" s="76"/>
      <c r="F4" s="76">
        <v>8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</row>
    <row r="5" spans="1:24" s="94" customFormat="1" ht="34.5" customHeight="1" x14ac:dyDescent="0.2">
      <c r="A5" s="468" t="s">
        <v>67</v>
      </c>
      <c r="B5" s="471" t="s">
        <v>68</v>
      </c>
      <c r="C5" s="454" t="s">
        <v>69</v>
      </c>
      <c r="D5" s="457" t="s">
        <v>70</v>
      </c>
      <c r="E5" s="458"/>
      <c r="F5" s="458"/>
      <c r="G5" s="459"/>
      <c r="H5" s="465" t="s">
        <v>2</v>
      </c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7"/>
      <c r="T5" s="93"/>
      <c r="U5" s="93"/>
    </row>
    <row r="6" spans="1:24" s="94" customFormat="1" ht="34.5" customHeight="1" x14ac:dyDescent="0.2">
      <c r="A6" s="469"/>
      <c r="B6" s="472"/>
      <c r="C6" s="455"/>
      <c r="D6" s="450" t="s">
        <v>4</v>
      </c>
      <c r="E6" s="460" t="s">
        <v>5</v>
      </c>
      <c r="F6" s="476" t="s">
        <v>6</v>
      </c>
      <c r="G6" s="478" t="s">
        <v>7</v>
      </c>
      <c r="H6" s="452" t="s">
        <v>8</v>
      </c>
      <c r="I6" s="474" t="s">
        <v>9</v>
      </c>
      <c r="J6" s="482" t="s">
        <v>10</v>
      </c>
      <c r="K6" s="474" t="s">
        <v>50</v>
      </c>
      <c r="L6" s="452" t="s">
        <v>113</v>
      </c>
      <c r="M6" s="452" t="s">
        <v>139</v>
      </c>
      <c r="N6" s="452" t="s">
        <v>197</v>
      </c>
      <c r="O6" s="452" t="s">
        <v>212</v>
      </c>
      <c r="P6" s="474" t="s">
        <v>238</v>
      </c>
      <c r="Q6" s="474" t="s">
        <v>244</v>
      </c>
      <c r="R6" s="474" t="s">
        <v>261</v>
      </c>
      <c r="S6" s="474" t="s">
        <v>260</v>
      </c>
      <c r="T6" s="93"/>
      <c r="U6" s="93"/>
    </row>
    <row r="7" spans="1:24" s="94" customFormat="1" ht="52.5" customHeight="1" x14ac:dyDescent="0.2">
      <c r="A7" s="470"/>
      <c r="B7" s="473"/>
      <c r="C7" s="456"/>
      <c r="D7" s="451"/>
      <c r="E7" s="461"/>
      <c r="F7" s="477"/>
      <c r="G7" s="479"/>
      <c r="H7" s="480"/>
      <c r="I7" s="453"/>
      <c r="J7" s="480"/>
      <c r="K7" s="453"/>
      <c r="L7" s="453"/>
      <c r="M7" s="453"/>
      <c r="N7" s="453"/>
      <c r="O7" s="453"/>
      <c r="P7" s="453"/>
      <c r="Q7" s="453"/>
      <c r="R7" s="453"/>
      <c r="S7" s="453"/>
      <c r="T7" s="93"/>
      <c r="U7" s="93"/>
    </row>
    <row r="8" spans="1:24" ht="47.25" x14ac:dyDescent="0.25">
      <c r="A8" s="462" t="s">
        <v>71</v>
      </c>
      <c r="B8" s="445" t="s">
        <v>254</v>
      </c>
      <c r="C8" s="88" t="s">
        <v>72</v>
      </c>
      <c r="D8" s="95" t="s">
        <v>73</v>
      </c>
      <c r="E8" s="78" t="s">
        <v>73</v>
      </c>
      <c r="F8" s="78" t="s">
        <v>73</v>
      </c>
      <c r="G8" s="79" t="s">
        <v>73</v>
      </c>
      <c r="H8" s="80">
        <f t="shared" ref="H8:L8" si="0">H10</f>
        <v>1003.73</v>
      </c>
      <c r="I8" s="80">
        <f t="shared" ref="I8:J8" si="1">I10</f>
        <v>973.47199999999998</v>
      </c>
      <c r="J8" s="80">
        <f t="shared" si="1"/>
        <v>690.9</v>
      </c>
      <c r="K8" s="96">
        <f t="shared" si="0"/>
        <v>1116.7199999999998</v>
      </c>
      <c r="L8" s="80">
        <f t="shared" si="0"/>
        <v>2385.56</v>
      </c>
      <c r="M8" s="80">
        <f t="shared" ref="M8:R8" si="2">M10</f>
        <v>815.52</v>
      </c>
      <c r="N8" s="80">
        <f t="shared" si="2"/>
        <v>8699.81</v>
      </c>
      <c r="O8" s="80">
        <f t="shared" si="2"/>
        <v>5555.58</v>
      </c>
      <c r="P8" s="80">
        <f t="shared" si="2"/>
        <v>628.70000000000005</v>
      </c>
      <c r="Q8" s="80">
        <f t="shared" si="2"/>
        <v>563.20000000000005</v>
      </c>
      <c r="R8" s="80">
        <f t="shared" si="2"/>
        <v>566.6</v>
      </c>
      <c r="S8" s="96">
        <f>H8+K8+L8+M8+I8+J8+N8+O8+P8+Q8+R8</f>
        <v>22999.792000000001</v>
      </c>
      <c r="X8" s="97"/>
    </row>
    <row r="9" spans="1:24" x14ac:dyDescent="0.25">
      <c r="A9" s="463"/>
      <c r="B9" s="446"/>
      <c r="C9" s="89" t="s">
        <v>74</v>
      </c>
      <c r="D9" s="98"/>
      <c r="E9" s="82" t="s">
        <v>73</v>
      </c>
      <c r="F9" s="82" t="s">
        <v>73</v>
      </c>
      <c r="G9" s="83" t="s">
        <v>73</v>
      </c>
      <c r="H9" s="84"/>
      <c r="I9" s="84"/>
      <c r="J9" s="84"/>
      <c r="K9" s="100"/>
      <c r="L9" s="84"/>
      <c r="M9" s="84"/>
      <c r="N9" s="84"/>
      <c r="O9" s="84"/>
      <c r="P9" s="312"/>
      <c r="Q9" s="312"/>
      <c r="R9" s="312"/>
      <c r="S9" s="96"/>
      <c r="T9" s="97"/>
      <c r="U9" s="97"/>
    </row>
    <row r="10" spans="1:24" ht="49.5" customHeight="1" x14ac:dyDescent="0.25">
      <c r="A10" s="464"/>
      <c r="B10" s="447"/>
      <c r="C10" s="90" t="s">
        <v>32</v>
      </c>
      <c r="D10" s="75" t="s">
        <v>39</v>
      </c>
      <c r="E10" s="85" t="s">
        <v>73</v>
      </c>
      <c r="F10" s="85" t="s">
        <v>73</v>
      </c>
      <c r="G10" s="86" t="s">
        <v>73</v>
      </c>
      <c r="H10" s="87">
        <f t="shared" ref="H10:N10" si="3">H13+H16+H19</f>
        <v>1003.73</v>
      </c>
      <c r="I10" s="87">
        <f t="shared" si="3"/>
        <v>973.47199999999998</v>
      </c>
      <c r="J10" s="87">
        <f t="shared" si="3"/>
        <v>690.9</v>
      </c>
      <c r="K10" s="101">
        <f t="shared" si="3"/>
        <v>1116.7199999999998</v>
      </c>
      <c r="L10" s="87">
        <f t="shared" si="3"/>
        <v>2385.56</v>
      </c>
      <c r="M10" s="87">
        <f t="shared" si="3"/>
        <v>815.52</v>
      </c>
      <c r="N10" s="87">
        <f t="shared" si="3"/>
        <v>8699.81</v>
      </c>
      <c r="O10" s="87">
        <f t="shared" ref="O10:P10" si="4">O13+O16+O19</f>
        <v>5555.58</v>
      </c>
      <c r="P10" s="87">
        <f t="shared" si="4"/>
        <v>628.70000000000005</v>
      </c>
      <c r="Q10" s="87">
        <f t="shared" ref="Q10:R10" si="5">Q13+Q16+Q19</f>
        <v>563.20000000000005</v>
      </c>
      <c r="R10" s="87">
        <f t="shared" si="5"/>
        <v>566.6</v>
      </c>
      <c r="S10" s="426">
        <f t="shared" ref="S10:S19" si="6">H10+K10+L10+M10+I10+J10+N10+O10+P10+Q10+R10</f>
        <v>22999.792000000001</v>
      </c>
      <c r="T10" s="97"/>
      <c r="U10" s="97"/>
    </row>
    <row r="11" spans="1:24" ht="47.25" x14ac:dyDescent="0.25">
      <c r="A11" s="442" t="s">
        <v>75</v>
      </c>
      <c r="B11" s="445" t="s">
        <v>204</v>
      </c>
      <c r="C11" s="88" t="s">
        <v>76</v>
      </c>
      <c r="D11" s="77"/>
      <c r="E11" s="78" t="s">
        <v>73</v>
      </c>
      <c r="F11" s="78" t="s">
        <v>73</v>
      </c>
      <c r="G11" s="79" t="s">
        <v>73</v>
      </c>
      <c r="H11" s="80">
        <f>H13</f>
        <v>341.38</v>
      </c>
      <c r="I11" s="80">
        <f>I13</f>
        <v>311.64999999999998</v>
      </c>
      <c r="J11" s="80">
        <f>J13</f>
        <v>347.18</v>
      </c>
      <c r="K11" s="96">
        <f>'благ-во'!K10</f>
        <v>797.99999999999989</v>
      </c>
      <c r="L11" s="80">
        <f t="shared" ref="L11:Q11" si="7">L13</f>
        <v>716.8599999999999</v>
      </c>
      <c r="M11" s="80">
        <f t="shared" si="7"/>
        <v>456.25000000000006</v>
      </c>
      <c r="N11" s="80">
        <f t="shared" si="7"/>
        <v>363.14000000000004</v>
      </c>
      <c r="O11" s="80">
        <f t="shared" si="7"/>
        <v>993.78000000000009</v>
      </c>
      <c r="P11" s="80">
        <f t="shared" si="7"/>
        <v>239.90000000000003</v>
      </c>
      <c r="Q11" s="80">
        <f t="shared" si="7"/>
        <v>209.90000000000003</v>
      </c>
      <c r="R11" s="80">
        <f t="shared" ref="R11" si="8">R13</f>
        <v>209.90000000000003</v>
      </c>
      <c r="S11" s="96">
        <f t="shared" si="6"/>
        <v>4987.9399999999987</v>
      </c>
    </row>
    <row r="12" spans="1:24" x14ac:dyDescent="0.25">
      <c r="A12" s="443"/>
      <c r="B12" s="446"/>
      <c r="C12" s="89" t="s">
        <v>74</v>
      </c>
      <c r="D12" s="81"/>
      <c r="E12" s="82" t="s">
        <v>73</v>
      </c>
      <c r="F12" s="82" t="s">
        <v>73</v>
      </c>
      <c r="G12" s="83" t="s">
        <v>73</v>
      </c>
      <c r="H12" s="84"/>
      <c r="I12" s="84"/>
      <c r="J12" s="84"/>
      <c r="K12" s="100"/>
      <c r="L12" s="84"/>
      <c r="M12" s="84"/>
      <c r="N12" s="84"/>
      <c r="O12" s="84"/>
      <c r="P12" s="312"/>
      <c r="Q12" s="312"/>
      <c r="R12" s="312"/>
      <c r="S12" s="96"/>
    </row>
    <row r="13" spans="1:24" ht="47.25" x14ac:dyDescent="0.25">
      <c r="A13" s="444"/>
      <c r="B13" s="447"/>
      <c r="C13" s="90" t="s">
        <v>32</v>
      </c>
      <c r="D13" s="75" t="s">
        <v>39</v>
      </c>
      <c r="E13" s="85" t="s">
        <v>73</v>
      </c>
      <c r="F13" s="85" t="s">
        <v>73</v>
      </c>
      <c r="G13" s="86" t="s">
        <v>73</v>
      </c>
      <c r="H13" s="87">
        <f>'прил 4'!D13</f>
        <v>341.38</v>
      </c>
      <c r="I13" s="87">
        <f>'прил 4'!E13</f>
        <v>311.64999999999998</v>
      </c>
      <c r="J13" s="87">
        <f>'прил 4'!F13</f>
        <v>347.18</v>
      </c>
      <c r="K13" s="87">
        <f>'прил 4'!G13</f>
        <v>797.99999999999989</v>
      </c>
      <c r="L13" s="87">
        <f>'прил 4'!H13</f>
        <v>716.8599999999999</v>
      </c>
      <c r="M13" s="87">
        <f>'прил 4'!I13</f>
        <v>456.25000000000006</v>
      </c>
      <c r="N13" s="87">
        <f>'прил 4'!J13</f>
        <v>363.14000000000004</v>
      </c>
      <c r="O13" s="87">
        <f>'прил 4'!K13</f>
        <v>993.78000000000009</v>
      </c>
      <c r="P13" s="87">
        <f>'прил 4'!L13</f>
        <v>239.90000000000003</v>
      </c>
      <c r="Q13" s="87">
        <f>'прил 4'!M13</f>
        <v>209.90000000000003</v>
      </c>
      <c r="R13" s="87">
        <f>'прил 4'!N13</f>
        <v>209.90000000000003</v>
      </c>
      <c r="S13" s="426">
        <f t="shared" si="6"/>
        <v>4987.9399999999987</v>
      </c>
    </row>
    <row r="14" spans="1:24" ht="47.25" x14ac:dyDescent="0.25">
      <c r="A14" s="442" t="s">
        <v>77</v>
      </c>
      <c r="B14" s="445" t="s">
        <v>78</v>
      </c>
      <c r="C14" s="88" t="s">
        <v>76</v>
      </c>
      <c r="D14" s="77"/>
      <c r="E14" s="78" t="s">
        <v>73</v>
      </c>
      <c r="F14" s="78" t="s">
        <v>73</v>
      </c>
      <c r="G14" s="79" t="s">
        <v>73</v>
      </c>
      <c r="H14" s="80">
        <f t="shared" ref="H14:L14" si="9">H16</f>
        <v>281.39</v>
      </c>
      <c r="I14" s="80">
        <f t="shared" ref="I14:J14" si="10">I16</f>
        <v>605.17200000000003</v>
      </c>
      <c r="J14" s="80">
        <f t="shared" si="10"/>
        <v>248.88</v>
      </c>
      <c r="K14" s="96">
        <f>'сод ул сети'!K10</f>
        <v>249.6</v>
      </c>
      <c r="L14" s="80">
        <f t="shared" si="9"/>
        <v>1407.97</v>
      </c>
      <c r="M14" s="80">
        <f t="shared" ref="M14:R14" si="11">M16</f>
        <v>282.52999999999997</v>
      </c>
      <c r="N14" s="80">
        <f t="shared" si="11"/>
        <v>8243.18</v>
      </c>
      <c r="O14" s="80">
        <f t="shared" si="11"/>
        <v>302.39999999999998</v>
      </c>
      <c r="P14" s="80">
        <f t="shared" si="11"/>
        <v>313.7</v>
      </c>
      <c r="Q14" s="80">
        <f t="shared" si="11"/>
        <v>278.2</v>
      </c>
      <c r="R14" s="80">
        <f t="shared" si="11"/>
        <v>281.60000000000002</v>
      </c>
      <c r="S14" s="96">
        <f t="shared" si="6"/>
        <v>12494.622000000001</v>
      </c>
    </row>
    <row r="15" spans="1:24" x14ac:dyDescent="0.25">
      <c r="A15" s="443"/>
      <c r="B15" s="446"/>
      <c r="C15" s="89" t="s">
        <v>74</v>
      </c>
      <c r="D15" s="81"/>
      <c r="E15" s="82" t="s">
        <v>73</v>
      </c>
      <c r="F15" s="82" t="s">
        <v>73</v>
      </c>
      <c r="G15" s="83" t="s">
        <v>73</v>
      </c>
      <c r="H15" s="84"/>
      <c r="I15" s="84"/>
      <c r="J15" s="84"/>
      <c r="K15" s="100"/>
      <c r="L15" s="84"/>
      <c r="M15" s="84"/>
      <c r="N15" s="84"/>
      <c r="O15" s="84"/>
      <c r="P15" s="312"/>
      <c r="Q15" s="312"/>
      <c r="R15" s="312"/>
      <c r="S15" s="96"/>
    </row>
    <row r="16" spans="1:24" ht="47.25" x14ac:dyDescent="0.25">
      <c r="A16" s="444"/>
      <c r="B16" s="447"/>
      <c r="C16" s="90" t="s">
        <v>32</v>
      </c>
      <c r="D16" s="75" t="s">
        <v>39</v>
      </c>
      <c r="E16" s="85" t="s">
        <v>73</v>
      </c>
      <c r="F16" s="85" t="s">
        <v>73</v>
      </c>
      <c r="G16" s="86" t="s">
        <v>73</v>
      </c>
      <c r="H16" s="87">
        <f>'прил 4'!D19</f>
        <v>281.39</v>
      </c>
      <c r="I16" s="87">
        <f>'прил 4'!E19</f>
        <v>605.17200000000003</v>
      </c>
      <c r="J16" s="87">
        <f>'прил 4'!F19</f>
        <v>248.88</v>
      </c>
      <c r="K16" s="203">
        <f>'сод ул сети'!K10</f>
        <v>249.6</v>
      </c>
      <c r="L16" s="99">
        <f>'прил 4'!H19</f>
        <v>1407.97</v>
      </c>
      <c r="M16" s="99">
        <f>'прил 4'!I19</f>
        <v>282.52999999999997</v>
      </c>
      <c r="N16" s="99">
        <f>'прил 4'!J19</f>
        <v>8243.18</v>
      </c>
      <c r="O16" s="99">
        <f>'прил 4'!K19</f>
        <v>302.39999999999998</v>
      </c>
      <c r="P16" s="99">
        <f>'прил 4'!L19</f>
        <v>313.7</v>
      </c>
      <c r="Q16" s="99">
        <f>'прил 4'!M19</f>
        <v>278.2</v>
      </c>
      <c r="R16" s="99">
        <f>'прил 4'!N19</f>
        <v>281.60000000000002</v>
      </c>
      <c r="S16" s="426">
        <f t="shared" si="6"/>
        <v>12494.622000000001</v>
      </c>
    </row>
    <row r="17" spans="1:19" ht="47.25" x14ac:dyDescent="0.25">
      <c r="A17" s="442" t="s">
        <v>79</v>
      </c>
      <c r="B17" s="445" t="s">
        <v>80</v>
      </c>
      <c r="C17" s="88" t="s">
        <v>76</v>
      </c>
      <c r="D17" s="77"/>
      <c r="E17" s="78" t="s">
        <v>73</v>
      </c>
      <c r="F17" s="78" t="s">
        <v>73</v>
      </c>
      <c r="G17" s="79" t="s">
        <v>73</v>
      </c>
      <c r="H17" s="80">
        <f t="shared" ref="H17:M17" si="12">H19</f>
        <v>380.96000000000004</v>
      </c>
      <c r="I17" s="80">
        <f t="shared" si="12"/>
        <v>56.65</v>
      </c>
      <c r="J17" s="80">
        <f t="shared" si="12"/>
        <v>94.840000000000018</v>
      </c>
      <c r="K17" s="96">
        <f t="shared" si="12"/>
        <v>69.12</v>
      </c>
      <c r="L17" s="80">
        <f t="shared" si="12"/>
        <v>260.73</v>
      </c>
      <c r="M17" s="80">
        <f t="shared" si="12"/>
        <v>76.739999999999995</v>
      </c>
      <c r="N17" s="80">
        <f t="shared" ref="N17:P17" si="13">N19</f>
        <v>93.490000000000009</v>
      </c>
      <c r="O17" s="80">
        <f t="shared" si="13"/>
        <v>4259.3999999999996</v>
      </c>
      <c r="P17" s="80">
        <f t="shared" si="13"/>
        <v>75.099999999999994</v>
      </c>
      <c r="Q17" s="80">
        <f t="shared" ref="Q17:R17" si="14">Q19</f>
        <v>75.099999999999994</v>
      </c>
      <c r="R17" s="80">
        <f t="shared" si="14"/>
        <v>75.099999999999994</v>
      </c>
      <c r="S17" s="96">
        <f t="shared" si="6"/>
        <v>5517.2300000000014</v>
      </c>
    </row>
    <row r="18" spans="1:19" x14ac:dyDescent="0.25">
      <c r="A18" s="443"/>
      <c r="B18" s="446"/>
      <c r="C18" s="89" t="s">
        <v>74</v>
      </c>
      <c r="D18" s="81"/>
      <c r="E18" s="82" t="s">
        <v>73</v>
      </c>
      <c r="F18" s="82" t="s">
        <v>73</v>
      </c>
      <c r="G18" s="83" t="s">
        <v>73</v>
      </c>
      <c r="H18" s="84"/>
      <c r="I18" s="84"/>
      <c r="J18" s="84"/>
      <c r="K18" s="100"/>
      <c r="L18" s="202"/>
      <c r="M18" s="202"/>
      <c r="N18" s="202"/>
      <c r="O18" s="202"/>
      <c r="P18" s="313"/>
      <c r="Q18" s="313"/>
      <c r="R18" s="313"/>
      <c r="S18" s="96"/>
    </row>
    <row r="19" spans="1:19" ht="47.25" x14ac:dyDescent="0.25">
      <c r="A19" s="444"/>
      <c r="B19" s="447"/>
      <c r="C19" s="90" t="s">
        <v>32</v>
      </c>
      <c r="D19" s="75" t="s">
        <v>39</v>
      </c>
      <c r="E19" s="85" t="s">
        <v>73</v>
      </c>
      <c r="F19" s="85" t="s">
        <v>73</v>
      </c>
      <c r="G19" s="86" t="s">
        <v>73</v>
      </c>
      <c r="H19" s="87">
        <f>'прил 4'!D24</f>
        <v>380.96000000000004</v>
      </c>
      <c r="I19" s="87">
        <f>'прил 4'!E24</f>
        <v>56.65</v>
      </c>
      <c r="J19" s="87">
        <f>'прил 4'!F24</f>
        <v>94.840000000000018</v>
      </c>
      <c r="K19" s="203">
        <f>'прил 4'!G24</f>
        <v>69.12</v>
      </c>
      <c r="L19" s="99">
        <f>'прил 4'!H24</f>
        <v>260.73</v>
      </c>
      <c r="M19" s="99">
        <f>'прил 4'!I24</f>
        <v>76.739999999999995</v>
      </c>
      <c r="N19" s="99">
        <f>'прил 4'!J24</f>
        <v>93.490000000000009</v>
      </c>
      <c r="O19" s="99">
        <f>'прил 4'!K24</f>
        <v>4259.3999999999996</v>
      </c>
      <c r="P19" s="99">
        <f>'прил 4'!L24</f>
        <v>75.099999999999994</v>
      </c>
      <c r="Q19" s="99">
        <f>'прил 4'!M24</f>
        <v>75.099999999999994</v>
      </c>
      <c r="R19" s="99">
        <f>'прил 4'!N24</f>
        <v>75.099999999999994</v>
      </c>
      <c r="S19" s="426">
        <f t="shared" si="6"/>
        <v>5517.2300000000014</v>
      </c>
    </row>
    <row r="20" spans="1:19" x14ac:dyDescent="0.25">
      <c r="A20" s="10"/>
      <c r="B20" s="10"/>
      <c r="C20" s="10"/>
      <c r="D20" s="14"/>
      <c r="E20" s="102"/>
      <c r="F20" s="102"/>
      <c r="G20" s="102"/>
      <c r="H20" s="103"/>
      <c r="I20" s="103"/>
      <c r="J20" s="103"/>
      <c r="K20" s="103"/>
      <c r="L20" s="103"/>
      <c r="M20" s="369"/>
      <c r="N20" s="103"/>
      <c r="O20" s="103"/>
      <c r="P20" s="103"/>
      <c r="Q20" s="103"/>
      <c r="R20" s="103"/>
    </row>
    <row r="21" spans="1:19" x14ac:dyDescent="0.25">
      <c r="A21" s="10"/>
      <c r="B21" s="10"/>
      <c r="C21" s="10"/>
      <c r="D21" s="14"/>
      <c r="E21" s="102"/>
      <c r="F21" s="102"/>
      <c r="G21" s="102"/>
      <c r="H21" s="103"/>
      <c r="I21" s="103"/>
      <c r="J21" s="103"/>
      <c r="K21" s="103"/>
      <c r="L21" s="103"/>
      <c r="M21" s="369"/>
      <c r="N21" s="103"/>
      <c r="O21" s="103"/>
      <c r="P21" s="103"/>
      <c r="Q21" s="103"/>
      <c r="R21" s="103"/>
    </row>
    <row r="22" spans="1:19" x14ac:dyDescent="0.25">
      <c r="A22" s="10"/>
      <c r="B22" s="10"/>
      <c r="C22" s="10"/>
      <c r="D22" s="14"/>
      <c r="E22" s="102"/>
      <c r="F22" s="102"/>
      <c r="G22" s="102"/>
      <c r="H22" s="103"/>
      <c r="I22" s="103"/>
      <c r="J22" s="103"/>
      <c r="K22" s="103"/>
      <c r="L22" s="103"/>
      <c r="M22" s="369"/>
      <c r="N22" s="103"/>
      <c r="O22" s="103"/>
      <c r="P22" s="103"/>
      <c r="Q22" s="103"/>
      <c r="R22" s="103"/>
    </row>
    <row r="23" spans="1:19" x14ac:dyDescent="0.25">
      <c r="A23" s="10"/>
      <c r="B23" s="10"/>
      <c r="C23" s="10"/>
      <c r="D23" s="14"/>
      <c r="E23" s="102"/>
      <c r="F23" s="102"/>
      <c r="G23" s="102"/>
      <c r="H23" s="103"/>
      <c r="I23" s="103"/>
      <c r="J23" s="103"/>
      <c r="K23" s="103"/>
      <c r="L23" s="103"/>
      <c r="M23" s="369"/>
      <c r="N23" s="103"/>
      <c r="O23" s="103"/>
      <c r="P23" s="103"/>
      <c r="Q23" s="103"/>
      <c r="R23" s="103"/>
    </row>
    <row r="24" spans="1:19" x14ac:dyDescent="0.25">
      <c r="A24" s="10"/>
      <c r="B24" s="10"/>
      <c r="C24" s="10"/>
      <c r="D24" s="14"/>
      <c r="E24" s="102"/>
      <c r="F24" s="102"/>
      <c r="G24" s="102"/>
      <c r="H24" s="103"/>
      <c r="I24" s="103"/>
      <c r="J24" s="103"/>
      <c r="K24" s="103"/>
      <c r="L24" s="103"/>
      <c r="M24" s="369"/>
      <c r="N24" s="103"/>
      <c r="O24" s="103"/>
      <c r="P24" s="103"/>
      <c r="Q24" s="103"/>
      <c r="R24" s="103"/>
    </row>
    <row r="25" spans="1:19" x14ac:dyDescent="0.25">
      <c r="A25" s="10"/>
      <c r="B25" s="10"/>
      <c r="C25" s="10"/>
      <c r="D25" s="14"/>
      <c r="E25" s="102"/>
      <c r="F25" s="102"/>
      <c r="G25" s="102"/>
      <c r="H25" s="103"/>
      <c r="I25" s="103"/>
      <c r="J25" s="103"/>
      <c r="K25" s="103"/>
      <c r="L25" s="103"/>
      <c r="M25" s="369"/>
      <c r="N25" s="103"/>
      <c r="O25" s="103"/>
      <c r="P25" s="103"/>
      <c r="Q25" s="103"/>
      <c r="R25" s="103"/>
    </row>
    <row r="26" spans="1:19" s="104" customFormat="1" ht="51.75" customHeight="1" x14ac:dyDescent="0.2">
      <c r="A26" s="448"/>
      <c r="B26" s="448"/>
      <c r="C26" s="448"/>
      <c r="D26" s="448"/>
      <c r="L26" s="449"/>
      <c r="M26" s="449"/>
      <c r="N26" s="449"/>
      <c r="O26" s="291"/>
      <c r="P26" s="308"/>
      <c r="Q26" s="374"/>
      <c r="R26" s="423"/>
    </row>
    <row r="27" spans="1:19" s="3" customFormat="1" hidden="1" x14ac:dyDescent="0.2">
      <c r="A27" s="440" t="s">
        <v>81</v>
      </c>
      <c r="B27" s="440"/>
      <c r="C27" s="440"/>
      <c r="D27" s="440"/>
      <c r="E27" s="441"/>
      <c r="F27" s="441"/>
      <c r="G27" s="441"/>
      <c r="H27" s="15"/>
      <c r="I27" s="15"/>
      <c r="J27" s="15"/>
      <c r="K27" s="15"/>
      <c r="M27" s="352"/>
    </row>
    <row r="28" spans="1:19" hidden="1" x14ac:dyDescent="0.25"/>
    <row r="29" spans="1:19" hidden="1" x14ac:dyDescent="0.25"/>
    <row r="30" spans="1:19" hidden="1" x14ac:dyDescent="0.25"/>
  </sheetData>
  <mergeCells count="36">
    <mergeCell ref="G1:S1"/>
    <mergeCell ref="G2:S2"/>
    <mergeCell ref="F6:F7"/>
    <mergeCell ref="G6:G7"/>
    <mergeCell ref="H6:H7"/>
    <mergeCell ref="A3:N3"/>
    <mergeCell ref="J6:J7"/>
    <mergeCell ref="N6:N7"/>
    <mergeCell ref="S6:S7"/>
    <mergeCell ref="K6:K7"/>
    <mergeCell ref="O6:O7"/>
    <mergeCell ref="P6:P7"/>
    <mergeCell ref="R6:R7"/>
    <mergeCell ref="L26:N26"/>
    <mergeCell ref="A11:A13"/>
    <mergeCell ref="B11:B13"/>
    <mergeCell ref="D6:D7"/>
    <mergeCell ref="L6:L7"/>
    <mergeCell ref="C5:C7"/>
    <mergeCell ref="D5:G5"/>
    <mergeCell ref="E6:E7"/>
    <mergeCell ref="A8:A10"/>
    <mergeCell ref="B8:B10"/>
    <mergeCell ref="M6:M7"/>
    <mergeCell ref="H5:S5"/>
    <mergeCell ref="A5:A7"/>
    <mergeCell ref="B5:B7"/>
    <mergeCell ref="I6:I7"/>
    <mergeCell ref="Q6:Q7"/>
    <mergeCell ref="A27:D27"/>
    <mergeCell ref="E27:G27"/>
    <mergeCell ref="A14:A16"/>
    <mergeCell ref="B14:B16"/>
    <mergeCell ref="A17:A19"/>
    <mergeCell ref="B17:B19"/>
    <mergeCell ref="A26:D26"/>
  </mergeCells>
  <phoneticPr fontId="9" type="noConversion"/>
  <pageMargins left="0.39370078740157483" right="0.39370078740157483" top="1.1811023622047245" bottom="0.27559055118110237" header="0.23622047244094491" footer="0.15748031496062992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AA29"/>
  <sheetViews>
    <sheetView view="pageBreakPreview" zoomScaleNormal="100" workbookViewId="0">
      <selection activeCell="I3" sqref="I3"/>
    </sheetView>
  </sheetViews>
  <sheetFormatPr defaultRowHeight="12.75" x14ac:dyDescent="0.2"/>
  <cols>
    <col min="1" max="1" width="16" style="16" customWidth="1"/>
    <col min="2" max="2" width="32.5703125" style="16" customWidth="1"/>
    <col min="3" max="3" width="22.42578125" style="17" customWidth="1"/>
    <col min="4" max="14" width="12" style="16" customWidth="1"/>
    <col min="15" max="15" width="13.42578125" style="16" customWidth="1"/>
    <col min="16" max="27" width="9.140625" style="276" customWidth="1"/>
    <col min="28" max="16384" width="9.140625" style="127"/>
  </cols>
  <sheetData>
    <row r="1" spans="1:17" ht="62.25" customHeight="1" x14ac:dyDescent="0.25">
      <c r="C1" s="475" t="s">
        <v>274</v>
      </c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18"/>
    </row>
    <row r="2" spans="1:17" ht="60" customHeight="1" x14ac:dyDescent="0.25">
      <c r="C2" s="475" t="s">
        <v>255</v>
      </c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</row>
    <row r="3" spans="1:17" ht="23.25" customHeight="1" x14ac:dyDescent="0.2"/>
    <row r="4" spans="1:17" ht="39" customHeight="1" x14ac:dyDescent="0.2">
      <c r="A4" s="499" t="s">
        <v>82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</row>
    <row r="5" spans="1:17" ht="13.5" thickBot="1" x14ac:dyDescent="0.25"/>
    <row r="6" spans="1:17" ht="32.25" customHeight="1" x14ac:dyDescent="0.2">
      <c r="A6" s="500" t="s">
        <v>83</v>
      </c>
      <c r="B6" s="502" t="s">
        <v>84</v>
      </c>
      <c r="C6" s="502" t="s">
        <v>85</v>
      </c>
      <c r="D6" s="483" t="s">
        <v>86</v>
      </c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5"/>
    </row>
    <row r="7" spans="1:17" ht="25.5" customHeight="1" thickBot="1" x14ac:dyDescent="0.25">
      <c r="A7" s="501"/>
      <c r="B7" s="503"/>
      <c r="C7" s="503"/>
      <c r="D7" s="294" t="s">
        <v>8</v>
      </c>
      <c r="E7" s="294" t="s">
        <v>9</v>
      </c>
      <c r="F7" s="294" t="s">
        <v>10</v>
      </c>
      <c r="G7" s="294" t="s">
        <v>50</v>
      </c>
      <c r="H7" s="294" t="s">
        <v>113</v>
      </c>
      <c r="I7" s="294" t="s">
        <v>139</v>
      </c>
      <c r="J7" s="294" t="s">
        <v>197</v>
      </c>
      <c r="K7" s="294" t="s">
        <v>212</v>
      </c>
      <c r="L7" s="314" t="s">
        <v>238</v>
      </c>
      <c r="M7" s="314" t="s">
        <v>244</v>
      </c>
      <c r="N7" s="314" t="s">
        <v>261</v>
      </c>
      <c r="O7" s="298" t="s">
        <v>87</v>
      </c>
    </row>
    <row r="8" spans="1:17" ht="16.5" customHeight="1" x14ac:dyDescent="0.2">
      <c r="A8" s="492" t="s">
        <v>71</v>
      </c>
      <c r="B8" s="486" t="s">
        <v>256</v>
      </c>
      <c r="C8" s="120" t="s">
        <v>88</v>
      </c>
      <c r="D8" s="117">
        <f t="shared" ref="D8:I8" si="0">D12+D11+D10</f>
        <v>1003.73</v>
      </c>
      <c r="E8" s="117">
        <f t="shared" si="0"/>
        <v>973.47199999999998</v>
      </c>
      <c r="F8" s="117">
        <f t="shared" si="0"/>
        <v>690.9</v>
      </c>
      <c r="G8" s="117">
        <f t="shared" si="0"/>
        <v>1116.7199999999998</v>
      </c>
      <c r="H8" s="117">
        <f t="shared" si="0"/>
        <v>2385.56</v>
      </c>
      <c r="I8" s="117">
        <f t="shared" si="0"/>
        <v>815.52</v>
      </c>
      <c r="J8" s="117">
        <f t="shared" ref="J8:L8" si="1">J12+J11+J10</f>
        <v>8699.81</v>
      </c>
      <c r="K8" s="117">
        <f>K12+K11+K10</f>
        <v>5555.58</v>
      </c>
      <c r="L8" s="117">
        <f t="shared" si="1"/>
        <v>628.70000000000005</v>
      </c>
      <c r="M8" s="117">
        <f t="shared" ref="M8:N8" si="2">M12+M11+M10</f>
        <v>563.20000000000027</v>
      </c>
      <c r="N8" s="117">
        <f t="shared" si="2"/>
        <v>566.60000000000014</v>
      </c>
      <c r="O8" s="299">
        <f>D8+E8+F8+G8+H8+I8+J8+K8+L8+M8+N8</f>
        <v>22999.792000000001</v>
      </c>
      <c r="P8" s="277"/>
    </row>
    <row r="9" spans="1:17" ht="16.5" customHeight="1" x14ac:dyDescent="0.2">
      <c r="A9" s="493"/>
      <c r="B9" s="487"/>
      <c r="C9" s="116" t="s">
        <v>89</v>
      </c>
      <c r="D9" s="112"/>
      <c r="E9" s="112"/>
      <c r="F9" s="112"/>
      <c r="G9" s="112"/>
      <c r="H9" s="112"/>
      <c r="I9" s="112"/>
      <c r="J9" s="112"/>
      <c r="K9" s="112"/>
      <c r="L9" s="125"/>
      <c r="M9" s="125"/>
      <c r="N9" s="125"/>
      <c r="O9" s="402"/>
    </row>
    <row r="10" spans="1:17" ht="16.5" customHeight="1" x14ac:dyDescent="0.2">
      <c r="A10" s="493"/>
      <c r="B10" s="487"/>
      <c r="C10" s="116" t="s">
        <v>90</v>
      </c>
      <c r="D10" s="112">
        <f>D15+D21+D26</f>
        <v>180.5</v>
      </c>
      <c r="E10" s="112">
        <f t="shared" ref="E10:L10" si="3">E15+E21+E26</f>
        <v>518.77</v>
      </c>
      <c r="F10" s="112">
        <f t="shared" si="3"/>
        <v>0</v>
      </c>
      <c r="G10" s="112">
        <f t="shared" si="3"/>
        <v>0</v>
      </c>
      <c r="H10" s="112">
        <f t="shared" si="3"/>
        <v>1860.5200000000002</v>
      </c>
      <c r="I10" s="112">
        <f t="shared" si="3"/>
        <v>465.18</v>
      </c>
      <c r="J10" s="112">
        <f t="shared" si="3"/>
        <v>8161.71</v>
      </c>
      <c r="K10" s="112">
        <f t="shared" si="3"/>
        <v>262.60000000000002</v>
      </c>
      <c r="L10" s="112">
        <f t="shared" si="3"/>
        <v>269.89999999999998</v>
      </c>
      <c r="M10" s="112">
        <f t="shared" ref="M10:N10" si="4">M15+M21+M26</f>
        <v>1549.3000000000002</v>
      </c>
      <c r="N10" s="112">
        <f t="shared" si="4"/>
        <v>1549.3000000000002</v>
      </c>
      <c r="O10" s="402">
        <f t="shared" ref="O10:O28" si="5">D10+E10+F10+G10+H10+I10+J10+K10+L10+M10+N10</f>
        <v>14817.779999999999</v>
      </c>
      <c r="Q10" s="278"/>
    </row>
    <row r="11" spans="1:17" ht="16.5" customHeight="1" x14ac:dyDescent="0.2">
      <c r="A11" s="493"/>
      <c r="B11" s="488"/>
      <c r="C11" s="114" t="s">
        <v>91</v>
      </c>
      <c r="D11" s="112"/>
      <c r="E11" s="112"/>
      <c r="F11" s="112"/>
      <c r="G11" s="112"/>
      <c r="H11" s="125"/>
      <c r="I11" s="125"/>
      <c r="J11" s="125"/>
      <c r="K11" s="125"/>
      <c r="L11" s="125"/>
      <c r="M11" s="125"/>
      <c r="N11" s="125"/>
      <c r="O11" s="402"/>
      <c r="Q11" s="278"/>
    </row>
    <row r="12" spans="1:17" ht="16.5" customHeight="1" thickBot="1" x14ac:dyDescent="0.25">
      <c r="A12" s="494"/>
      <c r="B12" s="489"/>
      <c r="C12" s="293" t="s">
        <v>92</v>
      </c>
      <c r="D12" s="105">
        <f t="shared" ref="D12:I12" si="6">D18+D23+D28</f>
        <v>823.23</v>
      </c>
      <c r="E12" s="105">
        <f t="shared" si="6"/>
        <v>454.702</v>
      </c>
      <c r="F12" s="105">
        <f t="shared" si="6"/>
        <v>690.9</v>
      </c>
      <c r="G12" s="105">
        <f t="shared" si="6"/>
        <v>1116.7199999999998</v>
      </c>
      <c r="H12" s="105">
        <f t="shared" si="6"/>
        <v>525.03999999999985</v>
      </c>
      <c r="I12" s="105">
        <f t="shared" si="6"/>
        <v>350.34000000000003</v>
      </c>
      <c r="J12" s="105">
        <f t="shared" ref="J12:L12" si="7">J18+J23+J28</f>
        <v>538.10000000000014</v>
      </c>
      <c r="K12" s="105">
        <f t="shared" si="7"/>
        <v>5292.98</v>
      </c>
      <c r="L12" s="105">
        <f t="shared" si="7"/>
        <v>358.8</v>
      </c>
      <c r="M12" s="105">
        <f t="shared" ref="M12:N12" si="8">M18+M23+M28</f>
        <v>-986.09999999999991</v>
      </c>
      <c r="N12" s="105">
        <f t="shared" si="8"/>
        <v>-982.7</v>
      </c>
      <c r="O12" s="400">
        <f t="shared" si="5"/>
        <v>8182.0119999999979</v>
      </c>
      <c r="Q12" s="278"/>
    </row>
    <row r="13" spans="1:17" ht="12.75" customHeight="1" x14ac:dyDescent="0.2">
      <c r="A13" s="492" t="s">
        <v>93</v>
      </c>
      <c r="B13" s="495" t="s">
        <v>30</v>
      </c>
      <c r="C13" s="292" t="s">
        <v>88</v>
      </c>
      <c r="D13" s="117">
        <f>'благ-во'!H10</f>
        <v>341.38</v>
      </c>
      <c r="E13" s="117">
        <f>'благ-во'!I10</f>
        <v>311.64999999999998</v>
      </c>
      <c r="F13" s="117">
        <f>'благ-во'!J10</f>
        <v>347.18</v>
      </c>
      <c r="G13" s="117">
        <f>'благ-во'!K10</f>
        <v>797.99999999999989</v>
      </c>
      <c r="H13" s="117">
        <f>'благ-во'!L10</f>
        <v>716.8599999999999</v>
      </c>
      <c r="I13" s="117">
        <f>'благ-во'!M10</f>
        <v>456.25000000000006</v>
      </c>
      <c r="J13" s="117">
        <f>'благ-во'!N10</f>
        <v>363.14000000000004</v>
      </c>
      <c r="K13" s="117">
        <f>'благ-во'!O10</f>
        <v>993.78000000000009</v>
      </c>
      <c r="L13" s="117">
        <f>'благ-во'!P10</f>
        <v>239.90000000000003</v>
      </c>
      <c r="M13" s="117">
        <f>'благ-во'!Q10</f>
        <v>209.90000000000003</v>
      </c>
      <c r="N13" s="117">
        <f>'благ-во'!R10</f>
        <v>209.90000000000003</v>
      </c>
      <c r="O13" s="394">
        <f t="shared" si="5"/>
        <v>4987.9399999999987</v>
      </c>
      <c r="Q13" s="278"/>
    </row>
    <row r="14" spans="1:17" ht="12.75" customHeight="1" x14ac:dyDescent="0.2">
      <c r="A14" s="493"/>
      <c r="B14" s="496"/>
      <c r="C14" s="115" t="s">
        <v>89</v>
      </c>
      <c r="D14" s="112"/>
      <c r="E14" s="112"/>
      <c r="F14" s="112"/>
      <c r="G14" s="112"/>
      <c r="H14" s="112"/>
      <c r="I14" s="112"/>
      <c r="J14" s="112"/>
      <c r="K14" s="112"/>
      <c r="L14" s="125"/>
      <c r="M14" s="125"/>
      <c r="N14" s="125"/>
      <c r="O14" s="403"/>
      <c r="Q14" s="278"/>
    </row>
    <row r="15" spans="1:17" ht="12.75" customHeight="1" x14ac:dyDescent="0.2">
      <c r="A15" s="493"/>
      <c r="B15" s="496"/>
      <c r="C15" s="116" t="s">
        <v>90</v>
      </c>
      <c r="D15" s="112"/>
      <c r="E15" s="112"/>
      <c r="F15" s="112"/>
      <c r="G15" s="112"/>
      <c r="H15" s="112">
        <v>326.10000000000002</v>
      </c>
      <c r="I15" s="112">
        <v>250</v>
      </c>
      <c r="J15" s="112"/>
      <c r="K15" s="112"/>
      <c r="L15" s="125"/>
      <c r="M15" s="125"/>
      <c r="N15" s="125"/>
      <c r="O15" s="403">
        <f t="shared" si="5"/>
        <v>576.1</v>
      </c>
    </row>
    <row r="16" spans="1:17" ht="12.75" customHeight="1" x14ac:dyDescent="0.2">
      <c r="A16" s="493"/>
      <c r="B16" s="496"/>
      <c r="C16" s="116" t="s">
        <v>94</v>
      </c>
      <c r="D16" s="112"/>
      <c r="E16" s="112"/>
      <c r="F16" s="112"/>
      <c r="G16" s="112"/>
      <c r="H16" s="112"/>
      <c r="I16" s="112"/>
      <c r="J16" s="112"/>
      <c r="K16" s="112"/>
      <c r="L16" s="125"/>
      <c r="M16" s="125"/>
      <c r="N16" s="125"/>
      <c r="O16" s="403"/>
    </row>
    <row r="17" spans="1:15" ht="12.75" customHeight="1" x14ac:dyDescent="0.2">
      <c r="A17" s="493"/>
      <c r="B17" s="496"/>
      <c r="C17" s="116" t="s">
        <v>91</v>
      </c>
      <c r="D17" s="112"/>
      <c r="E17" s="112"/>
      <c r="F17" s="112"/>
      <c r="G17" s="112"/>
      <c r="H17" s="112"/>
      <c r="I17" s="112"/>
      <c r="J17" s="112"/>
      <c r="K17" s="112"/>
      <c r="L17" s="125"/>
      <c r="M17" s="125"/>
      <c r="N17" s="125"/>
      <c r="O17" s="403"/>
    </row>
    <row r="18" spans="1:15" ht="12.75" customHeight="1" thickBot="1" x14ac:dyDescent="0.25">
      <c r="A18" s="494"/>
      <c r="B18" s="497"/>
      <c r="C18" s="293" t="s">
        <v>92</v>
      </c>
      <c r="D18" s="105">
        <f t="shared" ref="D18:M18" si="9">D13-D15-D16-D17</f>
        <v>341.38</v>
      </c>
      <c r="E18" s="105">
        <f t="shared" si="9"/>
        <v>311.64999999999998</v>
      </c>
      <c r="F18" s="105">
        <f t="shared" si="9"/>
        <v>347.18</v>
      </c>
      <c r="G18" s="105">
        <f t="shared" si="9"/>
        <v>797.99999999999989</v>
      </c>
      <c r="H18" s="105">
        <f t="shared" si="9"/>
        <v>390.75999999999988</v>
      </c>
      <c r="I18" s="105">
        <f t="shared" si="9"/>
        <v>206.25000000000006</v>
      </c>
      <c r="J18" s="105">
        <f t="shared" si="9"/>
        <v>363.14000000000004</v>
      </c>
      <c r="K18" s="105">
        <f t="shared" si="9"/>
        <v>993.78000000000009</v>
      </c>
      <c r="L18" s="105">
        <f t="shared" si="9"/>
        <v>239.90000000000003</v>
      </c>
      <c r="M18" s="105">
        <f t="shared" si="9"/>
        <v>209.90000000000003</v>
      </c>
      <c r="N18" s="105">
        <f t="shared" ref="N18" si="10">N13-N15-N16-N17</f>
        <v>209.90000000000003</v>
      </c>
      <c r="O18" s="401">
        <f t="shared" si="5"/>
        <v>4411.8399999999992</v>
      </c>
    </row>
    <row r="19" spans="1:15" ht="12.75" customHeight="1" x14ac:dyDescent="0.2">
      <c r="A19" s="492" t="s">
        <v>93</v>
      </c>
      <c r="B19" s="495" t="s">
        <v>95</v>
      </c>
      <c r="C19" s="106" t="s">
        <v>88</v>
      </c>
      <c r="D19" s="117">
        <f>'сод ул сети'!H10</f>
        <v>281.39</v>
      </c>
      <c r="E19" s="117">
        <f>'сод ул сети'!I10</f>
        <v>605.17200000000003</v>
      </c>
      <c r="F19" s="107">
        <f>'сод ул сети'!J10</f>
        <v>248.88</v>
      </c>
      <c r="G19" s="117">
        <f>'сод ул сети'!K10</f>
        <v>249.6</v>
      </c>
      <c r="H19" s="117">
        <f>'сод ул сети'!L10</f>
        <v>1407.97</v>
      </c>
      <c r="I19" s="117">
        <f>'сод ул сети'!M10</f>
        <v>282.52999999999997</v>
      </c>
      <c r="J19" s="117">
        <f>'сод ул сети'!N10</f>
        <v>8243.18</v>
      </c>
      <c r="K19" s="117">
        <f>'сод ул сети'!O10</f>
        <v>302.39999999999998</v>
      </c>
      <c r="L19" s="117">
        <f>'сод ул сети'!P10</f>
        <v>313.7</v>
      </c>
      <c r="M19" s="117">
        <f>'сод ул сети'!Q10</f>
        <v>278.2</v>
      </c>
      <c r="N19" s="117">
        <f>'сод ул сети'!R10</f>
        <v>281.60000000000002</v>
      </c>
      <c r="O19" s="299">
        <f t="shared" si="5"/>
        <v>12494.622000000001</v>
      </c>
    </row>
    <row r="20" spans="1:15" ht="12.75" customHeight="1" x14ac:dyDescent="0.2">
      <c r="A20" s="493"/>
      <c r="B20" s="496"/>
      <c r="C20" s="115" t="s">
        <v>89</v>
      </c>
      <c r="D20" s="118"/>
      <c r="E20" s="118"/>
      <c r="F20" s="112"/>
      <c r="G20" s="112"/>
      <c r="H20" s="112"/>
      <c r="I20" s="112"/>
      <c r="J20" s="112"/>
      <c r="K20" s="112"/>
      <c r="L20" s="125"/>
      <c r="M20" s="125"/>
      <c r="N20" s="125"/>
      <c r="O20" s="400"/>
    </row>
    <row r="21" spans="1:15" ht="12.75" customHeight="1" x14ac:dyDescent="0.2">
      <c r="A21" s="493"/>
      <c r="B21" s="496"/>
      <c r="C21" s="115" t="s">
        <v>90</v>
      </c>
      <c r="D21" s="111">
        <v>35.5</v>
      </c>
      <c r="E21" s="112">
        <v>518.77</v>
      </c>
      <c r="F21" s="112"/>
      <c r="G21" s="112"/>
      <c r="H21" s="112">
        <v>1312.7</v>
      </c>
      <c r="I21" s="112">
        <v>171.2</v>
      </c>
      <c r="J21" s="112">
        <v>8097.22</v>
      </c>
      <c r="K21" s="112">
        <v>184.7</v>
      </c>
      <c r="L21" s="125">
        <v>192</v>
      </c>
      <c r="M21" s="125">
        <v>1471.4</v>
      </c>
      <c r="N21" s="125">
        <v>1471.4</v>
      </c>
      <c r="O21" s="403">
        <f t="shared" si="5"/>
        <v>13454.89</v>
      </c>
    </row>
    <row r="22" spans="1:15" ht="12.75" customHeight="1" x14ac:dyDescent="0.2">
      <c r="A22" s="493"/>
      <c r="B22" s="496"/>
      <c r="C22" s="116" t="s">
        <v>91</v>
      </c>
      <c r="D22" s="112"/>
      <c r="E22" s="118"/>
      <c r="F22" s="112"/>
      <c r="G22" s="112"/>
      <c r="H22" s="112"/>
      <c r="I22" s="112"/>
      <c r="J22" s="112"/>
      <c r="K22" s="112"/>
      <c r="L22" s="125"/>
      <c r="M22" s="125"/>
      <c r="N22" s="125"/>
      <c r="O22" s="403"/>
    </row>
    <row r="23" spans="1:15" ht="12.75" customHeight="1" thickBot="1" x14ac:dyDescent="0.25">
      <c r="A23" s="494"/>
      <c r="B23" s="497"/>
      <c r="C23" s="293" t="s">
        <v>92</v>
      </c>
      <c r="D23" s="105">
        <f t="shared" ref="D23:L23" si="11">D19-D21</f>
        <v>245.89</v>
      </c>
      <c r="E23" s="119">
        <f t="shared" si="11"/>
        <v>86.402000000000044</v>
      </c>
      <c r="F23" s="105">
        <f t="shared" si="11"/>
        <v>248.88</v>
      </c>
      <c r="G23" s="105">
        <f t="shared" si="11"/>
        <v>249.6</v>
      </c>
      <c r="H23" s="105">
        <f t="shared" si="11"/>
        <v>95.269999999999982</v>
      </c>
      <c r="I23" s="105">
        <f t="shared" si="11"/>
        <v>111.32999999999998</v>
      </c>
      <c r="J23" s="105">
        <f t="shared" si="11"/>
        <v>145.96000000000004</v>
      </c>
      <c r="K23" s="105">
        <f t="shared" si="11"/>
        <v>117.69999999999999</v>
      </c>
      <c r="L23" s="105">
        <f t="shared" si="11"/>
        <v>121.69999999999999</v>
      </c>
      <c r="M23" s="105">
        <f t="shared" ref="M23:N23" si="12">M19-M21</f>
        <v>-1193.2</v>
      </c>
      <c r="N23" s="105">
        <f t="shared" si="12"/>
        <v>-1189.8000000000002</v>
      </c>
      <c r="O23" s="401">
        <f t="shared" si="5"/>
        <v>-960.26800000000003</v>
      </c>
    </row>
    <row r="24" spans="1:15" ht="12.75" customHeight="1" x14ac:dyDescent="0.2">
      <c r="A24" s="492" t="s">
        <v>93</v>
      </c>
      <c r="B24" s="495" t="s">
        <v>23</v>
      </c>
      <c r="C24" s="106" t="s">
        <v>88</v>
      </c>
      <c r="D24" s="107">
        <f>безопасность!H11</f>
        <v>380.96000000000004</v>
      </c>
      <c r="E24" s="107">
        <f>безопасность!I11</f>
        <v>56.65</v>
      </c>
      <c r="F24" s="107">
        <f>безопасность!J11</f>
        <v>94.840000000000018</v>
      </c>
      <c r="G24" s="107">
        <f>безопасность!K11</f>
        <v>69.12</v>
      </c>
      <c r="H24" s="108">
        <f>безопасность!L11</f>
        <v>260.73</v>
      </c>
      <c r="I24" s="108">
        <f>безопасность!M11</f>
        <v>76.739999999999995</v>
      </c>
      <c r="J24" s="108">
        <f>безопасность!N11</f>
        <v>93.490000000000009</v>
      </c>
      <c r="K24" s="108">
        <f>безопасность!O11</f>
        <v>4259.3999999999996</v>
      </c>
      <c r="L24" s="108">
        <f>безопасность!P11</f>
        <v>75.099999999999994</v>
      </c>
      <c r="M24" s="108">
        <f>безопасность!Q11</f>
        <v>75.099999999999994</v>
      </c>
      <c r="N24" s="108">
        <f>безопасность!R11</f>
        <v>75.099999999999994</v>
      </c>
      <c r="O24" s="394">
        <f t="shared" si="5"/>
        <v>5517.2300000000014</v>
      </c>
    </row>
    <row r="25" spans="1:15" ht="12.75" customHeight="1" x14ac:dyDescent="0.2">
      <c r="A25" s="493"/>
      <c r="B25" s="498"/>
      <c r="C25" s="114" t="s">
        <v>89</v>
      </c>
      <c r="D25" s="111"/>
      <c r="E25" s="112"/>
      <c r="F25" s="111"/>
      <c r="G25" s="111"/>
      <c r="H25" s="126"/>
      <c r="I25" s="126"/>
      <c r="J25" s="126"/>
      <c r="K25" s="126"/>
      <c r="L25" s="126"/>
      <c r="M25" s="126"/>
      <c r="N25" s="126"/>
      <c r="O25" s="403"/>
    </row>
    <row r="26" spans="1:15" ht="12.75" customHeight="1" x14ac:dyDescent="0.2">
      <c r="A26" s="493"/>
      <c r="B26" s="498"/>
      <c r="C26" s="113" t="s">
        <v>90</v>
      </c>
      <c r="D26" s="112">
        <v>145</v>
      </c>
      <c r="E26" s="110"/>
      <c r="F26" s="112"/>
      <c r="G26" s="112"/>
      <c r="H26" s="125">
        <v>221.72</v>
      </c>
      <c r="I26" s="125">
        <v>43.98</v>
      </c>
      <c r="J26" s="125">
        <v>64.489999999999995</v>
      </c>
      <c r="K26" s="125">
        <v>77.900000000000006</v>
      </c>
      <c r="L26" s="125">
        <v>77.900000000000006</v>
      </c>
      <c r="M26" s="125">
        <v>77.900000000000006</v>
      </c>
      <c r="N26" s="125">
        <v>77.900000000000006</v>
      </c>
      <c r="O26" s="403">
        <f t="shared" si="5"/>
        <v>786.79</v>
      </c>
    </row>
    <row r="27" spans="1:15" ht="12.75" customHeight="1" x14ac:dyDescent="0.2">
      <c r="A27" s="493"/>
      <c r="B27" s="496"/>
      <c r="C27" s="109" t="s">
        <v>91</v>
      </c>
      <c r="D27" s="110"/>
      <c r="E27" s="110"/>
      <c r="F27" s="110"/>
      <c r="G27" s="110"/>
      <c r="H27" s="110"/>
      <c r="I27" s="110"/>
      <c r="J27" s="110"/>
      <c r="K27" s="110"/>
      <c r="L27" s="315"/>
      <c r="M27" s="315"/>
      <c r="N27" s="315"/>
      <c r="O27" s="403"/>
    </row>
    <row r="28" spans="1:15" ht="12.75" customHeight="1" thickBot="1" x14ac:dyDescent="0.25">
      <c r="A28" s="494"/>
      <c r="B28" s="497"/>
      <c r="C28" s="293" t="s">
        <v>92</v>
      </c>
      <c r="D28" s="105">
        <f t="shared" ref="D28:I28" si="13">D24-D26</f>
        <v>235.96000000000004</v>
      </c>
      <c r="E28" s="118">
        <f t="shared" si="13"/>
        <v>56.65</v>
      </c>
      <c r="F28" s="118">
        <f t="shared" si="13"/>
        <v>94.840000000000018</v>
      </c>
      <c r="G28" s="118">
        <f t="shared" si="13"/>
        <v>69.12</v>
      </c>
      <c r="H28" s="111">
        <f t="shared" si="13"/>
        <v>39.010000000000019</v>
      </c>
      <c r="I28" s="111">
        <f t="shared" si="13"/>
        <v>32.76</v>
      </c>
      <c r="J28" s="111">
        <f t="shared" ref="J28" si="14">J24-J26</f>
        <v>29.000000000000014</v>
      </c>
      <c r="K28" s="111">
        <f>K24-K26</f>
        <v>4181.5</v>
      </c>
      <c r="L28" s="111">
        <f>L24-L26</f>
        <v>-2.8000000000000114</v>
      </c>
      <c r="M28" s="111">
        <f>M24-M26</f>
        <v>-2.8000000000000114</v>
      </c>
      <c r="N28" s="111">
        <f>N24-N26</f>
        <v>-2.8000000000000114</v>
      </c>
      <c r="O28" s="401">
        <f t="shared" si="5"/>
        <v>4730.4399999999996</v>
      </c>
    </row>
    <row r="29" spans="1:15" x14ac:dyDescent="0.2">
      <c r="A29" s="490"/>
      <c r="B29" s="490"/>
      <c r="C29" s="490"/>
      <c r="D29" s="19"/>
      <c r="E29" s="491"/>
      <c r="F29" s="491"/>
      <c r="G29" s="491"/>
      <c r="H29" s="491"/>
      <c r="I29" s="491"/>
      <c r="J29" s="491"/>
      <c r="K29" s="491"/>
      <c r="L29" s="491"/>
      <c r="M29" s="491"/>
      <c r="N29" s="491"/>
      <c r="O29" s="491"/>
    </row>
  </sheetData>
  <mergeCells count="17">
    <mergeCell ref="C6:C7"/>
    <mergeCell ref="D6:O6"/>
    <mergeCell ref="C1:O1"/>
    <mergeCell ref="C2:O2"/>
    <mergeCell ref="B8:B12"/>
    <mergeCell ref="A29:C29"/>
    <mergeCell ref="E29:O29"/>
    <mergeCell ref="A19:A23"/>
    <mergeCell ref="B19:B23"/>
    <mergeCell ref="A24:A28"/>
    <mergeCell ref="B24:B28"/>
    <mergeCell ref="A13:A18"/>
    <mergeCell ref="B13:B18"/>
    <mergeCell ref="A8:A12"/>
    <mergeCell ref="A4:O4"/>
    <mergeCell ref="A6:A7"/>
    <mergeCell ref="B6:B7"/>
  </mergeCells>
  <phoneticPr fontId="9" type="noConversion"/>
  <pageMargins left="0.39370078740157483" right="0.39370078740157483" top="1.1811023622047245" bottom="0.23622047244094491" header="0.15748031496062992" footer="0.1574803149606299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U63"/>
  <sheetViews>
    <sheetView view="pageBreakPreview" zoomScale="90" zoomScaleNormal="90" zoomScaleSheetLayoutView="90" workbookViewId="0">
      <selection activeCell="P14" sqref="P14"/>
    </sheetView>
  </sheetViews>
  <sheetFormatPr defaultColWidth="8.85546875" defaultRowHeight="15.75" x14ac:dyDescent="0.2"/>
  <cols>
    <col min="1" max="1" width="7.5703125" style="4" customWidth="1"/>
    <col min="2" max="2" width="36" style="3" customWidth="1"/>
    <col min="3" max="3" width="10.42578125" style="3" customWidth="1"/>
    <col min="4" max="5" width="9.140625" style="3" customWidth="1"/>
    <col min="6" max="6" width="15.140625" style="3" customWidth="1"/>
    <col min="7" max="7" width="9.140625" style="3" customWidth="1"/>
    <col min="8" max="8" width="10.42578125" style="3" customWidth="1"/>
    <col min="9" max="9" width="11.42578125" style="3" customWidth="1"/>
    <col min="10" max="10" width="11.5703125" style="3" customWidth="1"/>
    <col min="11" max="18" width="10.140625" style="3" customWidth="1"/>
    <col min="19" max="19" width="15" style="3" customWidth="1"/>
    <col min="20" max="20" width="39.5703125" style="3" customWidth="1"/>
    <col min="21" max="16384" width="8.85546875" style="127"/>
  </cols>
  <sheetData>
    <row r="1" spans="1:20" ht="68.25" customHeight="1" x14ac:dyDescent="0.2">
      <c r="G1" s="536" t="s">
        <v>267</v>
      </c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</row>
    <row r="2" spans="1:20" ht="48.75" customHeight="1" x14ac:dyDescent="0.25">
      <c r="E2" s="537"/>
      <c r="F2" s="538"/>
      <c r="G2" s="475" t="s">
        <v>257</v>
      </c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</row>
    <row r="3" spans="1:20" ht="42" customHeight="1" x14ac:dyDescent="0.25">
      <c r="A3" s="539" t="s">
        <v>31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</row>
    <row r="4" spans="1:20" x14ac:dyDescent="0.2">
      <c r="E4" s="2"/>
      <c r="F4" s="1" t="s">
        <v>11</v>
      </c>
      <c r="G4" s="2"/>
    </row>
    <row r="5" spans="1:20" ht="15.75" customHeight="1" x14ac:dyDescent="0.2">
      <c r="A5" s="540" t="s">
        <v>12</v>
      </c>
      <c r="B5" s="535" t="s">
        <v>28</v>
      </c>
      <c r="C5" s="535" t="s">
        <v>0</v>
      </c>
      <c r="D5" s="535" t="s">
        <v>1</v>
      </c>
      <c r="E5" s="535"/>
      <c r="F5" s="535"/>
      <c r="G5" s="535"/>
      <c r="H5" s="535" t="s">
        <v>2</v>
      </c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535" t="s">
        <v>3</v>
      </c>
    </row>
    <row r="6" spans="1:20" ht="31.5" x14ac:dyDescent="0.2">
      <c r="A6" s="540"/>
      <c r="B6" s="535"/>
      <c r="C6" s="535"/>
      <c r="D6" s="380" t="s">
        <v>4</v>
      </c>
      <c r="E6" s="380" t="s">
        <v>5</v>
      </c>
      <c r="F6" s="380" t="s">
        <v>6</v>
      </c>
      <c r="G6" s="380" t="s">
        <v>7</v>
      </c>
      <c r="H6" s="380" t="s">
        <v>8</v>
      </c>
      <c r="I6" s="380" t="s">
        <v>9</v>
      </c>
      <c r="J6" s="380" t="s">
        <v>10</v>
      </c>
      <c r="K6" s="380" t="s">
        <v>50</v>
      </c>
      <c r="L6" s="380" t="s">
        <v>113</v>
      </c>
      <c r="M6" s="380" t="s">
        <v>139</v>
      </c>
      <c r="N6" s="380" t="s">
        <v>197</v>
      </c>
      <c r="O6" s="422" t="s">
        <v>212</v>
      </c>
      <c r="P6" s="380" t="s">
        <v>238</v>
      </c>
      <c r="Q6" s="380" t="s">
        <v>244</v>
      </c>
      <c r="R6" s="422" t="s">
        <v>261</v>
      </c>
      <c r="S6" s="380" t="s">
        <v>262</v>
      </c>
      <c r="T6" s="535"/>
    </row>
    <row r="7" spans="1:20" ht="18" customHeight="1" x14ac:dyDescent="0.2">
      <c r="A7" s="541" t="s">
        <v>106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542"/>
      <c r="P7" s="542"/>
      <c r="Q7" s="542"/>
      <c r="R7" s="542"/>
      <c r="S7" s="542"/>
      <c r="T7" s="543"/>
    </row>
    <row r="8" spans="1:20" ht="36" customHeight="1" x14ac:dyDescent="0.2">
      <c r="A8" s="541" t="s">
        <v>105</v>
      </c>
      <c r="B8" s="542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  <c r="O8" s="542"/>
      <c r="P8" s="542"/>
      <c r="Q8" s="542"/>
      <c r="R8" s="542"/>
      <c r="S8" s="543"/>
      <c r="T8" s="6"/>
    </row>
    <row r="9" spans="1:20" ht="35.25" customHeight="1" x14ac:dyDescent="0.2">
      <c r="A9" s="541" t="s">
        <v>29</v>
      </c>
      <c r="B9" s="565"/>
      <c r="C9" s="565"/>
      <c r="D9" s="565"/>
      <c r="E9" s="565"/>
      <c r="F9" s="565"/>
      <c r="G9" s="565"/>
      <c r="H9" s="565"/>
      <c r="I9" s="565"/>
      <c r="J9" s="565"/>
      <c r="K9" s="565"/>
      <c r="L9" s="565"/>
      <c r="M9" s="565"/>
      <c r="N9" s="565"/>
      <c r="O9" s="565"/>
      <c r="P9" s="565"/>
      <c r="Q9" s="565"/>
      <c r="R9" s="565"/>
      <c r="S9" s="566"/>
      <c r="T9" s="6"/>
    </row>
    <row r="10" spans="1:20" ht="21" customHeight="1" x14ac:dyDescent="0.2">
      <c r="A10" s="556"/>
      <c r="B10" s="557"/>
      <c r="C10" s="557"/>
      <c r="D10" s="557"/>
      <c r="E10" s="557"/>
      <c r="F10" s="557"/>
      <c r="G10" s="558"/>
      <c r="H10" s="9">
        <f>H12+H17+H22+H30+H34+H35+H36+H37+H40+H43+H44+H45+H46+H47+H50+H53+H55+H56+H57+H60</f>
        <v>341.38</v>
      </c>
      <c r="I10" s="9">
        <f t="shared" ref="I10:S10" si="0">I12+I17+I22+I30+I34+I35+I36+I37+I40+I43+I44+I45+I46+I47+I50+I53+I55+I56+I57+I60</f>
        <v>311.64999999999998</v>
      </c>
      <c r="J10" s="9">
        <f t="shared" si="0"/>
        <v>347.18</v>
      </c>
      <c r="K10" s="9">
        <f t="shared" si="0"/>
        <v>797.99999999999989</v>
      </c>
      <c r="L10" s="9">
        <f t="shared" si="0"/>
        <v>716.8599999999999</v>
      </c>
      <c r="M10" s="9">
        <f t="shared" si="0"/>
        <v>456.25000000000006</v>
      </c>
      <c r="N10" s="9">
        <f t="shared" si="0"/>
        <v>363.14000000000004</v>
      </c>
      <c r="O10" s="9">
        <f t="shared" si="0"/>
        <v>993.78000000000009</v>
      </c>
      <c r="P10" s="9">
        <f t="shared" si="0"/>
        <v>239.90000000000003</v>
      </c>
      <c r="Q10" s="9">
        <f t="shared" si="0"/>
        <v>209.90000000000003</v>
      </c>
      <c r="R10" s="9">
        <f t="shared" si="0"/>
        <v>209.90000000000003</v>
      </c>
      <c r="S10" s="9">
        <f t="shared" si="0"/>
        <v>4987.9399999999996</v>
      </c>
      <c r="T10" s="8"/>
    </row>
    <row r="11" spans="1:20" s="128" customFormat="1" x14ac:dyDescent="0.2">
      <c r="A11" s="559" t="s">
        <v>14</v>
      </c>
      <c r="B11" s="560"/>
      <c r="C11" s="557"/>
      <c r="D11" s="560"/>
      <c r="E11" s="560"/>
      <c r="F11" s="560"/>
      <c r="G11" s="560"/>
      <c r="H11" s="560"/>
      <c r="I11" s="560"/>
      <c r="J11" s="560"/>
      <c r="K11" s="560"/>
      <c r="L11" s="560"/>
      <c r="M11" s="560"/>
      <c r="N11" s="560"/>
      <c r="O11" s="560"/>
      <c r="P11" s="560"/>
      <c r="Q11" s="560"/>
      <c r="R11" s="560"/>
      <c r="S11" s="560"/>
      <c r="T11" s="561"/>
    </row>
    <row r="12" spans="1:20" s="128" customFormat="1" ht="19.5" customHeight="1" x14ac:dyDescent="0.2">
      <c r="A12" s="562" t="s">
        <v>97</v>
      </c>
      <c r="B12" s="186" t="s">
        <v>16</v>
      </c>
      <c r="C12" s="525" t="s">
        <v>32</v>
      </c>
      <c r="D12" s="547" t="s">
        <v>39</v>
      </c>
      <c r="E12" s="547" t="s">
        <v>13</v>
      </c>
      <c r="F12" s="169"/>
      <c r="G12" s="550">
        <v>244</v>
      </c>
      <c r="H12" s="32">
        <f t="shared" ref="H12:L12" si="1">H13+H14+H15+H16</f>
        <v>209.2</v>
      </c>
      <c r="I12" s="32">
        <f t="shared" si="1"/>
        <v>206.63</v>
      </c>
      <c r="J12" s="32">
        <f t="shared" si="1"/>
        <v>228.24</v>
      </c>
      <c r="K12" s="32">
        <f t="shared" si="1"/>
        <v>229.45</v>
      </c>
      <c r="L12" s="32">
        <f t="shared" si="1"/>
        <v>256.58999999999997</v>
      </c>
      <c r="M12" s="32">
        <f t="shared" ref="M12:N12" si="2">M13+M14+M15+M16</f>
        <v>147.52000000000001</v>
      </c>
      <c r="N12" s="32">
        <f t="shared" si="2"/>
        <v>269.74</v>
      </c>
      <c r="O12" s="32">
        <f t="shared" ref="O12:P12" si="3">O13+O14+O15+O16</f>
        <v>287.5</v>
      </c>
      <c r="P12" s="32">
        <f t="shared" si="3"/>
        <v>199.8</v>
      </c>
      <c r="Q12" s="32">
        <f t="shared" ref="Q12:R12" si="4">Q13+Q14+Q15+Q16</f>
        <v>169.8</v>
      </c>
      <c r="R12" s="32">
        <f t="shared" si="4"/>
        <v>169.8</v>
      </c>
      <c r="S12" s="32">
        <f>S13+S14+S15+S16</f>
        <v>2374.2699999999995</v>
      </c>
      <c r="T12" s="570" t="s">
        <v>140</v>
      </c>
    </row>
    <row r="13" spans="1:20" ht="19.5" customHeight="1" x14ac:dyDescent="0.2">
      <c r="A13" s="563"/>
      <c r="B13" s="544" t="s">
        <v>15</v>
      </c>
      <c r="C13" s="526"/>
      <c r="D13" s="548"/>
      <c r="E13" s="548"/>
      <c r="F13" s="170" t="s">
        <v>129</v>
      </c>
      <c r="G13" s="551"/>
      <c r="H13" s="40">
        <v>169.2</v>
      </c>
      <c r="I13" s="40">
        <v>188.53</v>
      </c>
      <c r="J13" s="40"/>
      <c r="K13" s="40"/>
      <c r="L13" s="40"/>
      <c r="M13" s="40"/>
      <c r="N13" s="40"/>
      <c r="O13" s="40"/>
      <c r="P13" s="40"/>
      <c r="Q13" s="40"/>
      <c r="R13" s="40"/>
      <c r="S13" s="40">
        <f>J13+I13+H13+K13+L13+M13+N13+O13+P13+Q13+R13</f>
        <v>357.73</v>
      </c>
      <c r="T13" s="571"/>
    </row>
    <row r="14" spans="1:20" ht="19.5" customHeight="1" x14ac:dyDescent="0.2">
      <c r="A14" s="563"/>
      <c r="B14" s="545"/>
      <c r="C14" s="526"/>
      <c r="D14" s="548"/>
      <c r="E14" s="548"/>
      <c r="F14" s="170" t="s">
        <v>121</v>
      </c>
      <c r="G14" s="551"/>
      <c r="H14" s="40"/>
      <c r="I14" s="40"/>
      <c r="J14" s="40">
        <v>208.96</v>
      </c>
      <c r="K14" s="40">
        <v>224.7</v>
      </c>
      <c r="L14" s="40">
        <v>236</v>
      </c>
      <c r="M14" s="40">
        <v>131.52000000000001</v>
      </c>
      <c r="N14" s="40">
        <v>236</v>
      </c>
      <c r="O14" s="40">
        <v>279.2</v>
      </c>
      <c r="P14" s="40">
        <v>159.80000000000001</v>
      </c>
      <c r="Q14" s="40">
        <v>159.80000000000001</v>
      </c>
      <c r="R14" s="40">
        <v>159.80000000000001</v>
      </c>
      <c r="S14" s="40">
        <f t="shared" ref="S14:S16" si="5">J14+I14+H14+K14+L14+M14+N14+O14+P14+Q14+R14</f>
        <v>1795.7799999999997</v>
      </c>
      <c r="T14" s="571"/>
    </row>
    <row r="15" spans="1:20" ht="19.5" customHeight="1" x14ac:dyDescent="0.2">
      <c r="A15" s="563"/>
      <c r="B15" s="544" t="s">
        <v>57</v>
      </c>
      <c r="C15" s="526"/>
      <c r="D15" s="548"/>
      <c r="E15" s="548"/>
      <c r="F15" s="170" t="s">
        <v>129</v>
      </c>
      <c r="G15" s="551"/>
      <c r="H15" s="40">
        <v>40</v>
      </c>
      <c r="I15" s="40">
        <v>18.100000000000001</v>
      </c>
      <c r="J15" s="40"/>
      <c r="K15" s="40"/>
      <c r="L15" s="40"/>
      <c r="M15" s="40"/>
      <c r="N15" s="40"/>
      <c r="O15" s="40"/>
      <c r="P15" s="40"/>
      <c r="Q15" s="40"/>
      <c r="R15" s="40"/>
      <c r="S15" s="40">
        <f t="shared" si="5"/>
        <v>58.1</v>
      </c>
      <c r="T15" s="571"/>
    </row>
    <row r="16" spans="1:20" ht="19.5" customHeight="1" x14ac:dyDescent="0.2">
      <c r="A16" s="564"/>
      <c r="B16" s="546"/>
      <c r="C16" s="526"/>
      <c r="D16" s="549"/>
      <c r="E16" s="549"/>
      <c r="F16" s="170" t="s">
        <v>121</v>
      </c>
      <c r="G16" s="552"/>
      <c r="H16" s="42"/>
      <c r="I16" s="42"/>
      <c r="J16" s="42">
        <v>19.28</v>
      </c>
      <c r="K16" s="42">
        <v>4.75</v>
      </c>
      <c r="L16" s="42">
        <v>20.59</v>
      </c>
      <c r="M16" s="42">
        <v>16</v>
      </c>
      <c r="N16" s="42">
        <v>33.74</v>
      </c>
      <c r="O16" s="42">
        <v>8.3000000000000007</v>
      </c>
      <c r="P16" s="316">
        <v>40</v>
      </c>
      <c r="Q16" s="316">
        <v>10</v>
      </c>
      <c r="R16" s="316">
        <v>10</v>
      </c>
      <c r="S16" s="40">
        <f t="shared" si="5"/>
        <v>162.66000000000003</v>
      </c>
      <c r="T16" s="572"/>
    </row>
    <row r="17" spans="1:20" s="128" customFormat="1" ht="27" customHeight="1" x14ac:dyDescent="0.2">
      <c r="A17" s="510" t="s">
        <v>98</v>
      </c>
      <c r="B17" s="192" t="s">
        <v>36</v>
      </c>
      <c r="C17" s="526"/>
      <c r="D17" s="516" t="s">
        <v>39</v>
      </c>
      <c r="E17" s="516" t="s">
        <v>13</v>
      </c>
      <c r="F17" s="171"/>
      <c r="G17" s="576">
        <v>244</v>
      </c>
      <c r="H17" s="32"/>
      <c r="I17" s="32">
        <f>I18+I19+I20+I21</f>
        <v>17</v>
      </c>
      <c r="J17" s="32">
        <f t="shared" ref="J17:P17" si="6">J18+J19+J20+J21</f>
        <v>2.2999999999999998</v>
      </c>
      <c r="K17" s="32">
        <f t="shared" si="6"/>
        <v>3.88</v>
      </c>
      <c r="L17" s="32">
        <f t="shared" si="6"/>
        <v>2</v>
      </c>
      <c r="M17" s="32">
        <f t="shared" si="6"/>
        <v>0</v>
      </c>
      <c r="N17" s="32">
        <f t="shared" si="6"/>
        <v>5</v>
      </c>
      <c r="O17" s="32">
        <f t="shared" si="6"/>
        <v>5</v>
      </c>
      <c r="P17" s="32">
        <f t="shared" si="6"/>
        <v>15</v>
      </c>
      <c r="Q17" s="32">
        <f t="shared" ref="Q17:R17" si="7">Q18+Q19+Q20+Q21</f>
        <v>15</v>
      </c>
      <c r="R17" s="32">
        <f t="shared" si="7"/>
        <v>15</v>
      </c>
      <c r="S17" s="32">
        <f>S18+S19+S20+S21</f>
        <v>80.180000000000007</v>
      </c>
      <c r="T17" s="570" t="s">
        <v>37</v>
      </c>
    </row>
    <row r="18" spans="1:20" s="128" customFormat="1" ht="16.5" customHeight="1" x14ac:dyDescent="0.2">
      <c r="A18" s="511"/>
      <c r="B18" s="553" t="s">
        <v>115</v>
      </c>
      <c r="C18" s="526"/>
      <c r="D18" s="517"/>
      <c r="E18" s="517"/>
      <c r="F18" s="172" t="s">
        <v>121</v>
      </c>
      <c r="G18" s="577"/>
      <c r="H18" s="200"/>
      <c r="I18" s="200"/>
      <c r="J18" s="200">
        <v>2.2999999999999998</v>
      </c>
      <c r="K18" s="200">
        <v>3.88</v>
      </c>
      <c r="L18" s="200">
        <v>2</v>
      </c>
      <c r="M18" s="200"/>
      <c r="N18" s="200"/>
      <c r="O18" s="200"/>
      <c r="P18" s="200"/>
      <c r="Q18" s="200"/>
      <c r="R18" s="200"/>
      <c r="S18" s="200">
        <f>H18+I18+J18+K18+L18+M18+N18+O18+P18+Q18+R18</f>
        <v>8.18</v>
      </c>
      <c r="T18" s="571"/>
    </row>
    <row r="19" spans="1:20" s="128" customFormat="1" ht="16.5" customHeight="1" x14ac:dyDescent="0.2">
      <c r="A19" s="511"/>
      <c r="B19" s="554"/>
      <c r="C19" s="526"/>
      <c r="D19" s="517"/>
      <c r="E19" s="517"/>
      <c r="F19" s="172" t="s">
        <v>187</v>
      </c>
      <c r="G19" s="577"/>
      <c r="H19" s="200"/>
      <c r="I19" s="200"/>
      <c r="J19" s="200"/>
      <c r="K19" s="200"/>
      <c r="L19" s="200"/>
      <c r="M19" s="200"/>
      <c r="N19" s="200">
        <v>5</v>
      </c>
      <c r="O19" s="200">
        <v>5</v>
      </c>
      <c r="P19" s="200">
        <v>15</v>
      </c>
      <c r="Q19" s="200">
        <v>15</v>
      </c>
      <c r="R19" s="200">
        <v>15</v>
      </c>
      <c r="S19" s="200">
        <f t="shared" ref="S19:S21" si="8">H19+I19+J19+K19+L19+M19+N19+O19+P19+Q19+R19</f>
        <v>55</v>
      </c>
      <c r="T19" s="571"/>
    </row>
    <row r="20" spans="1:20" s="129" customFormat="1" ht="16.5" customHeight="1" x14ac:dyDescent="0.2">
      <c r="A20" s="511"/>
      <c r="B20" s="555"/>
      <c r="C20" s="526"/>
      <c r="D20" s="517"/>
      <c r="E20" s="517"/>
      <c r="F20" s="172" t="s">
        <v>129</v>
      </c>
      <c r="G20" s="577"/>
      <c r="H20" s="201"/>
      <c r="I20" s="201">
        <v>7</v>
      </c>
      <c r="J20" s="201"/>
      <c r="K20" s="201"/>
      <c r="L20" s="201"/>
      <c r="M20" s="201"/>
      <c r="N20" s="201"/>
      <c r="O20" s="201"/>
      <c r="P20" s="200"/>
      <c r="Q20" s="200"/>
      <c r="R20" s="200"/>
      <c r="S20" s="200">
        <f t="shared" si="8"/>
        <v>7</v>
      </c>
      <c r="T20" s="571"/>
    </row>
    <row r="21" spans="1:20" s="129" customFormat="1" ht="21" customHeight="1" x14ac:dyDescent="0.2">
      <c r="A21" s="512"/>
      <c r="B21" s="187" t="s">
        <v>63</v>
      </c>
      <c r="C21" s="526"/>
      <c r="D21" s="518"/>
      <c r="E21" s="518"/>
      <c r="F21" s="173" t="s">
        <v>129</v>
      </c>
      <c r="G21" s="578"/>
      <c r="H21" s="201"/>
      <c r="I21" s="201">
        <v>10</v>
      </c>
      <c r="J21" s="201"/>
      <c r="K21" s="201"/>
      <c r="L21" s="201"/>
      <c r="M21" s="201"/>
      <c r="N21" s="201"/>
      <c r="O21" s="201"/>
      <c r="P21" s="200"/>
      <c r="Q21" s="200"/>
      <c r="R21" s="200"/>
      <c r="S21" s="200">
        <f t="shared" si="8"/>
        <v>10</v>
      </c>
      <c r="T21" s="571"/>
    </row>
    <row r="22" spans="1:20" s="131" customFormat="1" ht="32.25" customHeight="1" x14ac:dyDescent="0.25">
      <c r="A22" s="530" t="s">
        <v>99</v>
      </c>
      <c r="B22" s="188" t="s">
        <v>42</v>
      </c>
      <c r="C22" s="526"/>
      <c r="D22" s="527" t="s">
        <v>39</v>
      </c>
      <c r="E22" s="527" t="s">
        <v>49</v>
      </c>
      <c r="F22" s="579" t="s">
        <v>129</v>
      </c>
      <c r="G22" s="582">
        <v>244</v>
      </c>
      <c r="H22" s="43">
        <f t="shared" ref="H22:L22" si="9">H23+H24+H25+H26+H28+H29+H27</f>
        <v>70</v>
      </c>
      <c r="I22" s="130">
        <f t="shared" si="9"/>
        <v>37.76</v>
      </c>
      <c r="J22" s="43">
        <f t="shared" si="9"/>
        <v>0</v>
      </c>
      <c r="K22" s="43">
        <f t="shared" si="9"/>
        <v>0</v>
      </c>
      <c r="L22" s="43">
        <f t="shared" si="9"/>
        <v>0</v>
      </c>
      <c r="M22" s="43">
        <f t="shared" ref="M22:N22" si="10">M23+M24+M25+M26+M28+M29+M27</f>
        <v>0</v>
      </c>
      <c r="N22" s="43">
        <f t="shared" si="10"/>
        <v>0</v>
      </c>
      <c r="O22" s="43">
        <f t="shared" ref="O22:P22" si="11">O23+O24+O25+O26+O28+O29+O27</f>
        <v>0</v>
      </c>
      <c r="P22" s="43">
        <f t="shared" si="11"/>
        <v>0</v>
      </c>
      <c r="Q22" s="43">
        <f t="shared" ref="Q22:R22" si="12">Q23+Q24+Q25+Q26+Q28+Q29+Q27</f>
        <v>0</v>
      </c>
      <c r="R22" s="43">
        <f t="shared" si="12"/>
        <v>0</v>
      </c>
      <c r="S22" s="43">
        <f>S23+S24+S25+S26+S28+S29+S27</f>
        <v>107.75999999999999</v>
      </c>
      <c r="T22" s="571"/>
    </row>
    <row r="23" spans="1:20" ht="16.5" customHeight="1" x14ac:dyDescent="0.2">
      <c r="A23" s="531"/>
      <c r="B23" s="189" t="s">
        <v>43</v>
      </c>
      <c r="C23" s="526"/>
      <c r="D23" s="528"/>
      <c r="E23" s="528"/>
      <c r="F23" s="580"/>
      <c r="G23" s="583"/>
      <c r="H23" s="41">
        <v>25</v>
      </c>
      <c r="I23" s="132"/>
      <c r="J23" s="41"/>
      <c r="K23" s="41"/>
      <c r="L23" s="41"/>
      <c r="M23" s="41"/>
      <c r="N23" s="41"/>
      <c r="O23" s="41"/>
      <c r="P23" s="41"/>
      <c r="Q23" s="41"/>
      <c r="R23" s="41"/>
      <c r="S23" s="41">
        <f>H23+I23+J23+K23+L23+M23+N23+O23+P23+Q23</f>
        <v>25</v>
      </c>
      <c r="T23" s="571"/>
    </row>
    <row r="24" spans="1:20" ht="21" hidden="1" customHeight="1" x14ac:dyDescent="0.2">
      <c r="A24" s="531"/>
      <c r="B24" s="189" t="s">
        <v>44</v>
      </c>
      <c r="C24" s="526"/>
      <c r="D24" s="528"/>
      <c r="E24" s="528"/>
      <c r="F24" s="580"/>
      <c r="G24" s="583"/>
      <c r="H24" s="41"/>
      <c r="I24" s="132"/>
      <c r="J24" s="41"/>
      <c r="K24" s="41"/>
      <c r="L24" s="41"/>
      <c r="M24" s="41"/>
      <c r="N24" s="41"/>
      <c r="O24" s="41"/>
      <c r="P24" s="41"/>
      <c r="Q24" s="41"/>
      <c r="R24" s="41"/>
      <c r="S24" s="41">
        <f t="shared" ref="S24:S29" si="13">H24+I24+J24+K24+L24+M24+N24+O24+P24+Q24</f>
        <v>0</v>
      </c>
      <c r="T24" s="571"/>
    </row>
    <row r="25" spans="1:20" ht="21" hidden="1" customHeight="1" x14ac:dyDescent="0.2">
      <c r="A25" s="531"/>
      <c r="B25" s="189" t="s">
        <v>45</v>
      </c>
      <c r="C25" s="526"/>
      <c r="D25" s="528"/>
      <c r="E25" s="528"/>
      <c r="F25" s="580"/>
      <c r="G25" s="583"/>
      <c r="H25" s="41"/>
      <c r="I25" s="132"/>
      <c r="J25" s="41"/>
      <c r="K25" s="41"/>
      <c r="L25" s="41"/>
      <c r="M25" s="41"/>
      <c r="N25" s="41"/>
      <c r="O25" s="41"/>
      <c r="P25" s="41"/>
      <c r="Q25" s="41"/>
      <c r="R25" s="41"/>
      <c r="S25" s="41">
        <f t="shared" si="13"/>
        <v>0</v>
      </c>
      <c r="T25" s="571"/>
    </row>
    <row r="26" spans="1:20" ht="17.25" customHeight="1" x14ac:dyDescent="0.2">
      <c r="A26" s="531"/>
      <c r="B26" s="189" t="s">
        <v>46</v>
      </c>
      <c r="C26" s="526"/>
      <c r="D26" s="528"/>
      <c r="E26" s="528"/>
      <c r="F26" s="580"/>
      <c r="G26" s="583"/>
      <c r="H26" s="41"/>
      <c r="I26" s="132">
        <v>37.76</v>
      </c>
      <c r="J26" s="41"/>
      <c r="K26" s="41"/>
      <c r="L26" s="41"/>
      <c r="M26" s="41"/>
      <c r="N26" s="41"/>
      <c r="O26" s="41"/>
      <c r="P26" s="41"/>
      <c r="Q26" s="41"/>
      <c r="R26" s="41"/>
      <c r="S26" s="41">
        <f t="shared" si="13"/>
        <v>37.76</v>
      </c>
      <c r="T26" s="571"/>
    </row>
    <row r="27" spans="1:20" ht="21" hidden="1" customHeight="1" x14ac:dyDescent="0.2">
      <c r="A27" s="531"/>
      <c r="B27" s="189" t="s">
        <v>52</v>
      </c>
      <c r="C27" s="526"/>
      <c r="D27" s="528"/>
      <c r="E27" s="528"/>
      <c r="F27" s="580"/>
      <c r="G27" s="583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>
        <f t="shared" si="13"/>
        <v>0</v>
      </c>
      <c r="T27" s="571"/>
    </row>
    <row r="28" spans="1:20" ht="19.5" customHeight="1" x14ac:dyDescent="0.2">
      <c r="A28" s="531"/>
      <c r="B28" s="189" t="s">
        <v>48</v>
      </c>
      <c r="C28" s="526"/>
      <c r="D28" s="528"/>
      <c r="E28" s="528"/>
      <c r="F28" s="580"/>
      <c r="G28" s="583"/>
      <c r="H28" s="41">
        <v>45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>
        <f t="shared" si="13"/>
        <v>45</v>
      </c>
      <c r="T28" s="571"/>
    </row>
    <row r="29" spans="1:20" ht="18.75" customHeight="1" x14ac:dyDescent="0.2">
      <c r="A29" s="532"/>
      <c r="B29" s="190" t="s">
        <v>47</v>
      </c>
      <c r="C29" s="526"/>
      <c r="D29" s="529"/>
      <c r="E29" s="529"/>
      <c r="F29" s="581"/>
      <c r="G29" s="584"/>
      <c r="H29" s="44"/>
      <c r="I29" s="44"/>
      <c r="J29" s="44"/>
      <c r="K29" s="44"/>
      <c r="L29" s="44"/>
      <c r="M29" s="44"/>
      <c r="N29" s="44"/>
      <c r="O29" s="44"/>
      <c r="P29" s="317"/>
      <c r="Q29" s="317"/>
      <c r="R29" s="317"/>
      <c r="S29" s="41">
        <f t="shared" si="13"/>
        <v>0</v>
      </c>
      <c r="T29" s="572"/>
    </row>
    <row r="30" spans="1:20" s="128" customFormat="1" ht="30" customHeight="1" x14ac:dyDescent="0.2">
      <c r="A30" s="510" t="s">
        <v>100</v>
      </c>
      <c r="B30" s="191" t="s">
        <v>64</v>
      </c>
      <c r="C30" s="526"/>
      <c r="D30" s="381" t="s">
        <v>39</v>
      </c>
      <c r="E30" s="381" t="s">
        <v>13</v>
      </c>
      <c r="F30" s="45"/>
      <c r="G30" s="46">
        <v>244</v>
      </c>
      <c r="H30" s="47">
        <f>H31+H32+H33</f>
        <v>10</v>
      </c>
      <c r="I30" s="47">
        <f t="shared" ref="I30:S30" si="14">I31+I32+I33</f>
        <v>0</v>
      </c>
      <c r="J30" s="47">
        <f t="shared" si="14"/>
        <v>6</v>
      </c>
      <c r="K30" s="47">
        <f t="shared" si="14"/>
        <v>5.25</v>
      </c>
      <c r="L30" s="47">
        <f t="shared" si="14"/>
        <v>3</v>
      </c>
      <c r="M30" s="47">
        <f t="shared" si="14"/>
        <v>0</v>
      </c>
      <c r="N30" s="47">
        <f t="shared" ref="N30:P30" si="15">N31+N32+N33</f>
        <v>0</v>
      </c>
      <c r="O30" s="47">
        <f t="shared" si="15"/>
        <v>0</v>
      </c>
      <c r="P30" s="47">
        <f t="shared" si="15"/>
        <v>0</v>
      </c>
      <c r="Q30" s="47">
        <f t="shared" ref="Q30:R30" si="16">Q31+Q32+Q33</f>
        <v>0</v>
      </c>
      <c r="R30" s="47">
        <f t="shared" si="16"/>
        <v>0</v>
      </c>
      <c r="S30" s="47">
        <f t="shared" si="14"/>
        <v>24.25</v>
      </c>
      <c r="T30" s="573" t="s">
        <v>38</v>
      </c>
    </row>
    <row r="31" spans="1:20" s="128" customFormat="1" ht="15" customHeight="1" x14ac:dyDescent="0.2">
      <c r="A31" s="511"/>
      <c r="B31" s="187" t="s">
        <v>63</v>
      </c>
      <c r="C31" s="526"/>
      <c r="D31" s="48" t="s">
        <v>39</v>
      </c>
      <c r="E31" s="48" t="s">
        <v>13</v>
      </c>
      <c r="F31" s="48" t="s">
        <v>129</v>
      </c>
      <c r="G31" s="383">
        <v>244</v>
      </c>
      <c r="H31" s="49">
        <v>10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>
        <f>J31+I31+H31+K31+L31+M31+N31+O31+P31+Q31+R31</f>
        <v>10</v>
      </c>
      <c r="T31" s="574"/>
    </row>
    <row r="32" spans="1:20" s="128" customFormat="1" ht="15" customHeight="1" x14ac:dyDescent="0.2">
      <c r="A32" s="511"/>
      <c r="B32" s="187" t="s">
        <v>114</v>
      </c>
      <c r="C32" s="526"/>
      <c r="D32" s="179" t="s">
        <v>39</v>
      </c>
      <c r="E32" s="179" t="s">
        <v>13</v>
      </c>
      <c r="F32" s="179" t="s">
        <v>121</v>
      </c>
      <c r="G32" s="180">
        <v>244</v>
      </c>
      <c r="H32" s="181"/>
      <c r="I32" s="181"/>
      <c r="J32" s="181">
        <v>6</v>
      </c>
      <c r="K32" s="181">
        <v>0</v>
      </c>
      <c r="L32" s="181">
        <v>3</v>
      </c>
      <c r="M32" s="181"/>
      <c r="N32" s="181"/>
      <c r="O32" s="181"/>
      <c r="P32" s="49"/>
      <c r="Q32" s="49"/>
      <c r="R32" s="49"/>
      <c r="S32" s="49">
        <f t="shared" ref="S32:S36" si="17">J32+I32+H32+K32+L32+M32+N32+O32+P32+Q32+R32</f>
        <v>9</v>
      </c>
      <c r="T32" s="575"/>
    </row>
    <row r="33" spans="1:21" s="128" customFormat="1" ht="15" customHeight="1" x14ac:dyDescent="0.2">
      <c r="A33" s="378"/>
      <c r="B33" s="187" t="s">
        <v>43</v>
      </c>
      <c r="C33" s="526"/>
      <c r="D33" s="179" t="s">
        <v>39</v>
      </c>
      <c r="E33" s="179" t="s">
        <v>13</v>
      </c>
      <c r="F33" s="179" t="s">
        <v>187</v>
      </c>
      <c r="G33" s="180">
        <v>244</v>
      </c>
      <c r="H33" s="181"/>
      <c r="I33" s="181"/>
      <c r="J33" s="181"/>
      <c r="K33" s="181">
        <v>5.25</v>
      </c>
      <c r="L33" s="181"/>
      <c r="M33" s="181"/>
      <c r="N33" s="181"/>
      <c r="O33" s="181"/>
      <c r="P33" s="49"/>
      <c r="Q33" s="49"/>
      <c r="R33" s="49"/>
      <c r="S33" s="49">
        <f t="shared" si="17"/>
        <v>5.25</v>
      </c>
      <c r="T33" s="384"/>
    </row>
    <row r="34" spans="1:21" s="128" customFormat="1" ht="20.25" customHeight="1" x14ac:dyDescent="0.2">
      <c r="A34" s="510" t="s">
        <v>101</v>
      </c>
      <c r="B34" s="585" t="s">
        <v>51</v>
      </c>
      <c r="C34" s="526"/>
      <c r="D34" s="382" t="s">
        <v>39</v>
      </c>
      <c r="E34" s="382" t="s">
        <v>13</v>
      </c>
      <c r="F34" s="183" t="s">
        <v>130</v>
      </c>
      <c r="G34" s="184">
        <v>244</v>
      </c>
      <c r="H34" s="185">
        <v>52.18</v>
      </c>
      <c r="I34" s="185">
        <v>50.26</v>
      </c>
      <c r="J34" s="185"/>
      <c r="K34" s="185"/>
      <c r="L34" s="185"/>
      <c r="M34" s="185"/>
      <c r="N34" s="185"/>
      <c r="O34" s="185"/>
      <c r="P34" s="185"/>
      <c r="Q34" s="185"/>
      <c r="R34" s="185"/>
      <c r="S34" s="49">
        <f t="shared" si="17"/>
        <v>102.44</v>
      </c>
      <c r="T34" s="567" t="s">
        <v>53</v>
      </c>
    </row>
    <row r="35" spans="1:21" s="128" customFormat="1" ht="20.25" customHeight="1" x14ac:dyDescent="0.2">
      <c r="A35" s="512"/>
      <c r="B35" s="586"/>
      <c r="C35" s="526"/>
      <c r="D35" s="382" t="s">
        <v>39</v>
      </c>
      <c r="E35" s="382" t="s">
        <v>13</v>
      </c>
      <c r="F35" s="183" t="s">
        <v>141</v>
      </c>
      <c r="G35" s="184">
        <v>244</v>
      </c>
      <c r="H35" s="185"/>
      <c r="I35" s="185"/>
      <c r="J35" s="185">
        <v>50.5</v>
      </c>
      <c r="K35" s="185">
        <v>55.9</v>
      </c>
      <c r="L35" s="185">
        <v>67.099999999999994</v>
      </c>
      <c r="M35" s="185">
        <v>33.6</v>
      </c>
      <c r="N35" s="185">
        <v>67.099999999999994</v>
      </c>
      <c r="O35" s="185">
        <v>67.099999999999994</v>
      </c>
      <c r="P35" s="185"/>
      <c r="Q35" s="185"/>
      <c r="R35" s="185"/>
      <c r="S35" s="49">
        <f t="shared" si="17"/>
        <v>341.29999999999995</v>
      </c>
      <c r="T35" s="569"/>
    </row>
    <row r="36" spans="1:21" s="251" customFormat="1" ht="35.25" customHeight="1" x14ac:dyDescent="0.2">
      <c r="A36" s="193" t="s">
        <v>102</v>
      </c>
      <c r="B36" s="250" t="s">
        <v>162</v>
      </c>
      <c r="C36" s="526"/>
      <c r="D36" s="379" t="s">
        <v>39</v>
      </c>
      <c r="E36" s="391" t="s">
        <v>13</v>
      </c>
      <c r="F36" s="391" t="s">
        <v>159</v>
      </c>
      <c r="G36" s="195">
        <v>244</v>
      </c>
      <c r="H36" s="196"/>
      <c r="I36" s="182"/>
      <c r="J36" s="212">
        <v>60.14</v>
      </c>
      <c r="K36" s="182"/>
      <c r="L36" s="182"/>
      <c r="M36" s="182"/>
      <c r="N36" s="182"/>
      <c r="O36" s="182"/>
      <c r="P36" s="318"/>
      <c r="Q36" s="318"/>
      <c r="R36" s="318"/>
      <c r="S36" s="49">
        <f t="shared" si="17"/>
        <v>60.14</v>
      </c>
      <c r="T36" s="261" t="s">
        <v>118</v>
      </c>
    </row>
    <row r="37" spans="1:21" s="128" customFormat="1" ht="18.600000000000001" customHeight="1" x14ac:dyDescent="0.2">
      <c r="A37" s="510" t="s">
        <v>103</v>
      </c>
      <c r="B37" s="233" t="s">
        <v>178</v>
      </c>
      <c r="C37" s="526"/>
      <c r="D37" s="516" t="s">
        <v>39</v>
      </c>
      <c r="E37" s="516" t="s">
        <v>13</v>
      </c>
      <c r="F37" s="45"/>
      <c r="G37" s="519">
        <v>244</v>
      </c>
      <c r="H37" s="47">
        <f>H38+H39</f>
        <v>0</v>
      </c>
      <c r="I37" s="47">
        <f t="shared" ref="I37:S37" si="18">I38+I39</f>
        <v>0</v>
      </c>
      <c r="J37" s="47">
        <f t="shared" si="18"/>
        <v>0</v>
      </c>
      <c r="K37" s="47">
        <f t="shared" si="18"/>
        <v>215.83</v>
      </c>
      <c r="L37" s="47">
        <f t="shared" si="18"/>
        <v>0</v>
      </c>
      <c r="M37" s="47">
        <f t="shared" si="18"/>
        <v>0</v>
      </c>
      <c r="N37" s="47">
        <f t="shared" ref="N37:P37" si="19">N38+N39</f>
        <v>0</v>
      </c>
      <c r="O37" s="47">
        <f t="shared" si="19"/>
        <v>0</v>
      </c>
      <c r="P37" s="47">
        <f t="shared" si="19"/>
        <v>0</v>
      </c>
      <c r="Q37" s="47">
        <f t="shared" ref="Q37:R37" si="20">Q38+Q39</f>
        <v>0</v>
      </c>
      <c r="R37" s="47">
        <f t="shared" si="20"/>
        <v>0</v>
      </c>
      <c r="S37" s="47">
        <f t="shared" si="18"/>
        <v>215.83</v>
      </c>
      <c r="T37" s="567" t="s">
        <v>191</v>
      </c>
      <c r="U37" s="194"/>
    </row>
    <row r="38" spans="1:21" x14ac:dyDescent="0.2">
      <c r="A38" s="511"/>
      <c r="B38" s="521" t="s">
        <v>179</v>
      </c>
      <c r="C38" s="526"/>
      <c r="D38" s="517"/>
      <c r="E38" s="517"/>
      <c r="F38" s="234">
        <v>4910077410</v>
      </c>
      <c r="G38" s="452"/>
      <c r="H38" s="238"/>
      <c r="I38" s="238"/>
      <c r="J38" s="238"/>
      <c r="K38" s="238">
        <v>214.8</v>
      </c>
      <c r="L38" s="238"/>
      <c r="M38" s="238"/>
      <c r="N38" s="238"/>
      <c r="O38" s="238"/>
      <c r="P38" s="239"/>
      <c r="Q38" s="239"/>
      <c r="R38" s="239"/>
      <c r="S38" s="239">
        <f>H38+I38+J38+K38+L38+M38+N38+O38+P38+Q38+R38</f>
        <v>214.8</v>
      </c>
      <c r="T38" s="568"/>
    </row>
    <row r="39" spans="1:21" x14ac:dyDescent="0.2">
      <c r="A39" s="512"/>
      <c r="B39" s="522"/>
      <c r="C39" s="526"/>
      <c r="D39" s="518"/>
      <c r="E39" s="518"/>
      <c r="F39" s="236" t="s">
        <v>183</v>
      </c>
      <c r="G39" s="520"/>
      <c r="H39" s="240"/>
      <c r="I39" s="240"/>
      <c r="J39" s="240"/>
      <c r="K39" s="240">
        <v>1.03</v>
      </c>
      <c r="L39" s="240"/>
      <c r="M39" s="240"/>
      <c r="N39" s="240"/>
      <c r="O39" s="240"/>
      <c r="P39" s="319"/>
      <c r="Q39" s="319"/>
      <c r="R39" s="319"/>
      <c r="S39" s="239">
        <f>H39+I39+J39+K39+L39+M39+N39+O39+P39+Q39+R39</f>
        <v>1.03</v>
      </c>
      <c r="T39" s="569"/>
    </row>
    <row r="40" spans="1:21" x14ac:dyDescent="0.2">
      <c r="A40" s="504" t="s">
        <v>104</v>
      </c>
      <c r="B40" s="232" t="s">
        <v>180</v>
      </c>
      <c r="C40" s="526"/>
      <c r="D40" s="523" t="s">
        <v>39</v>
      </c>
      <c r="E40" s="523" t="s">
        <v>13</v>
      </c>
      <c r="F40" s="235"/>
      <c r="G40" s="523" t="s">
        <v>182</v>
      </c>
      <c r="H40" s="245">
        <f>H41+H42</f>
        <v>0</v>
      </c>
      <c r="I40" s="245">
        <f t="shared" ref="I40:S40" si="21">I41+I42</f>
        <v>0</v>
      </c>
      <c r="J40" s="245">
        <f t="shared" si="21"/>
        <v>0</v>
      </c>
      <c r="K40" s="245">
        <f t="shared" si="21"/>
        <v>246.1</v>
      </c>
      <c r="L40" s="245">
        <f t="shared" si="21"/>
        <v>0</v>
      </c>
      <c r="M40" s="245">
        <f t="shared" si="21"/>
        <v>0</v>
      </c>
      <c r="N40" s="245">
        <f t="shared" ref="N40:P40" si="22">N41+N42</f>
        <v>0</v>
      </c>
      <c r="O40" s="245">
        <f t="shared" si="22"/>
        <v>0</v>
      </c>
      <c r="P40" s="245">
        <f t="shared" si="22"/>
        <v>0</v>
      </c>
      <c r="Q40" s="245">
        <f t="shared" ref="Q40:R40" si="23">Q41+Q42</f>
        <v>0</v>
      </c>
      <c r="R40" s="245">
        <f t="shared" si="23"/>
        <v>0</v>
      </c>
      <c r="S40" s="245">
        <f t="shared" si="21"/>
        <v>246.1</v>
      </c>
      <c r="T40" s="508" t="s">
        <v>190</v>
      </c>
    </row>
    <row r="41" spans="1:21" x14ac:dyDescent="0.2">
      <c r="A41" s="592"/>
      <c r="B41" s="263" t="s">
        <v>181</v>
      </c>
      <c r="C41" s="526"/>
      <c r="D41" s="524"/>
      <c r="E41" s="524"/>
      <c r="F41" s="237" t="s">
        <v>184</v>
      </c>
      <c r="G41" s="524"/>
      <c r="H41" s="238"/>
      <c r="I41" s="238"/>
      <c r="J41" s="238"/>
      <c r="K41" s="238">
        <v>245.1</v>
      </c>
      <c r="L41" s="238"/>
      <c r="M41" s="238"/>
      <c r="N41" s="238"/>
      <c r="O41" s="238"/>
      <c r="P41" s="239"/>
      <c r="Q41" s="239"/>
      <c r="R41" s="239"/>
      <c r="S41" s="239">
        <f t="shared" ref="S41:S46" si="24">H41+I41+J41+K41+L41+M41+N41+O41+P41+Q41+R41</f>
        <v>245.1</v>
      </c>
      <c r="T41" s="591"/>
    </row>
    <row r="42" spans="1:21" x14ac:dyDescent="0.2">
      <c r="A42" s="592"/>
      <c r="B42" s="234"/>
      <c r="C42" s="526"/>
      <c r="D42" s="524"/>
      <c r="E42" s="524"/>
      <c r="F42" s="241" t="s">
        <v>185</v>
      </c>
      <c r="G42" s="524"/>
      <c r="H42" s="242"/>
      <c r="I42" s="242"/>
      <c r="J42" s="242"/>
      <c r="K42" s="242">
        <v>1</v>
      </c>
      <c r="L42" s="242"/>
      <c r="M42" s="242"/>
      <c r="N42" s="242"/>
      <c r="O42" s="242"/>
      <c r="P42" s="319"/>
      <c r="Q42" s="319"/>
      <c r="R42" s="319"/>
      <c r="S42" s="239">
        <f t="shared" si="24"/>
        <v>1</v>
      </c>
      <c r="T42" s="591"/>
    </row>
    <row r="43" spans="1:21" ht="30" customHeight="1" x14ac:dyDescent="0.2">
      <c r="A43" s="243" t="s">
        <v>147</v>
      </c>
      <c r="B43" s="244" t="s">
        <v>186</v>
      </c>
      <c r="C43" s="526"/>
      <c r="D43" s="246" t="s">
        <v>39</v>
      </c>
      <c r="E43" s="246" t="s">
        <v>13</v>
      </c>
      <c r="F43" s="246" t="s">
        <v>187</v>
      </c>
      <c r="G43" s="246" t="s">
        <v>182</v>
      </c>
      <c r="H43" s="247"/>
      <c r="I43" s="247"/>
      <c r="J43" s="247"/>
      <c r="K43" s="246" t="s">
        <v>192</v>
      </c>
      <c r="L43" s="246" t="s">
        <v>192</v>
      </c>
      <c r="M43" s="246" t="s">
        <v>192</v>
      </c>
      <c r="N43" s="246" t="s">
        <v>192</v>
      </c>
      <c r="O43" s="246" t="s">
        <v>192</v>
      </c>
      <c r="P43" s="246" t="s">
        <v>192</v>
      </c>
      <c r="Q43" s="246" t="s">
        <v>192</v>
      </c>
      <c r="R43" s="246" t="s">
        <v>192</v>
      </c>
      <c r="S43" s="248">
        <f t="shared" si="24"/>
        <v>10.4</v>
      </c>
      <c r="T43" s="262" t="s">
        <v>118</v>
      </c>
    </row>
    <row r="44" spans="1:21" ht="30" customHeight="1" x14ac:dyDescent="0.2">
      <c r="A44" s="243" t="s">
        <v>148</v>
      </c>
      <c r="B44" s="244" t="s">
        <v>188</v>
      </c>
      <c r="C44" s="526"/>
      <c r="D44" s="246" t="s">
        <v>39</v>
      </c>
      <c r="E44" s="246" t="s">
        <v>13</v>
      </c>
      <c r="F44" s="246" t="s">
        <v>187</v>
      </c>
      <c r="G44" s="246" t="s">
        <v>182</v>
      </c>
      <c r="H44" s="247"/>
      <c r="I44" s="247"/>
      <c r="J44" s="247"/>
      <c r="K44" s="246">
        <v>26.04</v>
      </c>
      <c r="L44" s="246" t="s">
        <v>209</v>
      </c>
      <c r="M44" s="247"/>
      <c r="N44" s="247"/>
      <c r="O44" s="247"/>
      <c r="P44" s="320"/>
      <c r="Q44" s="320"/>
      <c r="R44" s="320"/>
      <c r="S44" s="248">
        <f t="shared" si="24"/>
        <v>72.91</v>
      </c>
      <c r="T44" s="262" t="s">
        <v>189</v>
      </c>
    </row>
    <row r="45" spans="1:21" ht="30" customHeight="1" x14ac:dyDescent="0.2">
      <c r="A45" s="243" t="s">
        <v>149</v>
      </c>
      <c r="B45" s="244" t="s">
        <v>193</v>
      </c>
      <c r="C45" s="526"/>
      <c r="D45" s="246" t="s">
        <v>39</v>
      </c>
      <c r="E45" s="246" t="s">
        <v>13</v>
      </c>
      <c r="F45" s="246" t="s">
        <v>187</v>
      </c>
      <c r="G45" s="246" t="s">
        <v>182</v>
      </c>
      <c r="H45" s="247"/>
      <c r="I45" s="247"/>
      <c r="J45" s="247"/>
      <c r="K45" s="246" t="s">
        <v>194</v>
      </c>
      <c r="L45" s="281">
        <v>10</v>
      </c>
      <c r="M45" s="295">
        <v>5.2</v>
      </c>
      <c r="N45" s="295">
        <v>5.2</v>
      </c>
      <c r="O45" s="295">
        <v>6.5</v>
      </c>
      <c r="P45" s="248">
        <v>13.8</v>
      </c>
      <c r="Q45" s="248">
        <v>13.8</v>
      </c>
      <c r="R45" s="248">
        <v>13.8</v>
      </c>
      <c r="S45" s="248">
        <f t="shared" si="24"/>
        <v>72.3</v>
      </c>
      <c r="T45" s="262" t="s">
        <v>189</v>
      </c>
    </row>
    <row r="46" spans="1:21" ht="30" customHeight="1" x14ac:dyDescent="0.2">
      <c r="A46" s="243" t="s">
        <v>154</v>
      </c>
      <c r="B46" s="244" t="s">
        <v>196</v>
      </c>
      <c r="C46" s="526"/>
      <c r="D46" s="246" t="s">
        <v>39</v>
      </c>
      <c r="E46" s="246" t="s">
        <v>13</v>
      </c>
      <c r="F46" s="246" t="s">
        <v>187</v>
      </c>
      <c r="G46" s="246" t="s">
        <v>182</v>
      </c>
      <c r="H46" s="247"/>
      <c r="I46" s="247"/>
      <c r="J46" s="247"/>
      <c r="K46" s="246" t="s">
        <v>195</v>
      </c>
      <c r="L46" s="247"/>
      <c r="M46" s="247"/>
      <c r="N46" s="247"/>
      <c r="O46" s="247"/>
      <c r="P46" s="320"/>
      <c r="Q46" s="320"/>
      <c r="R46" s="320"/>
      <c r="S46" s="248">
        <f t="shared" si="24"/>
        <v>10.25</v>
      </c>
      <c r="T46" s="262" t="s">
        <v>189</v>
      </c>
    </row>
    <row r="47" spans="1:21" s="128" customFormat="1" ht="18.600000000000001" customHeight="1" x14ac:dyDescent="0.2">
      <c r="A47" s="513" t="s">
        <v>156</v>
      </c>
      <c r="B47" s="233" t="s">
        <v>205</v>
      </c>
      <c r="C47" s="526"/>
      <c r="D47" s="516" t="s">
        <v>39</v>
      </c>
      <c r="E47" s="516" t="s">
        <v>13</v>
      </c>
      <c r="F47" s="45"/>
      <c r="G47" s="519">
        <v>244</v>
      </c>
      <c r="H47" s="47">
        <f>H48+H49</f>
        <v>0</v>
      </c>
      <c r="I47" s="47">
        <f t="shared" ref="I47:S47" si="25">I48+I49</f>
        <v>0</v>
      </c>
      <c r="J47" s="47">
        <f t="shared" si="25"/>
        <v>0</v>
      </c>
      <c r="K47" s="47">
        <f t="shared" si="25"/>
        <v>0</v>
      </c>
      <c r="L47" s="47">
        <f t="shared" si="25"/>
        <v>330</v>
      </c>
      <c r="M47" s="47">
        <f t="shared" si="25"/>
        <v>0</v>
      </c>
      <c r="N47" s="47">
        <f t="shared" si="25"/>
        <v>0</v>
      </c>
      <c r="O47" s="47">
        <f t="shared" ref="O47:P47" si="26">O48+O49</f>
        <v>0</v>
      </c>
      <c r="P47" s="47">
        <f t="shared" si="26"/>
        <v>0</v>
      </c>
      <c r="Q47" s="47">
        <f t="shared" ref="Q47:R47" si="27">Q48+Q49</f>
        <v>0</v>
      </c>
      <c r="R47" s="47">
        <f t="shared" si="27"/>
        <v>0</v>
      </c>
      <c r="S47" s="47">
        <f t="shared" si="25"/>
        <v>330</v>
      </c>
      <c r="T47" s="567" t="s">
        <v>191</v>
      </c>
      <c r="U47" s="194"/>
    </row>
    <row r="48" spans="1:21" x14ac:dyDescent="0.2">
      <c r="A48" s="514"/>
      <c r="B48" s="521" t="s">
        <v>179</v>
      </c>
      <c r="C48" s="526"/>
      <c r="D48" s="517"/>
      <c r="E48" s="517"/>
      <c r="F48" s="234">
        <v>4910077410</v>
      </c>
      <c r="G48" s="452"/>
      <c r="H48" s="238"/>
      <c r="I48" s="238"/>
      <c r="J48" s="238"/>
      <c r="K48" s="238"/>
      <c r="L48" s="238">
        <v>326.10000000000002</v>
      </c>
      <c r="M48" s="238"/>
      <c r="N48" s="238"/>
      <c r="O48" s="238"/>
      <c r="P48" s="239"/>
      <c r="Q48" s="239"/>
      <c r="R48" s="239"/>
      <c r="S48" s="239">
        <f>H48+I48+J48+K48+L48+M48+N48+O48+P48+Q48+R48</f>
        <v>326.10000000000002</v>
      </c>
      <c r="T48" s="568"/>
    </row>
    <row r="49" spans="1:21" x14ac:dyDescent="0.2">
      <c r="A49" s="515"/>
      <c r="B49" s="522"/>
      <c r="C49" s="526"/>
      <c r="D49" s="518"/>
      <c r="E49" s="518"/>
      <c r="F49" s="236" t="s">
        <v>183</v>
      </c>
      <c r="G49" s="520"/>
      <c r="H49" s="240"/>
      <c r="I49" s="240"/>
      <c r="J49" s="240"/>
      <c r="K49" s="240"/>
      <c r="L49" s="240">
        <v>3.9</v>
      </c>
      <c r="M49" s="240"/>
      <c r="N49" s="240"/>
      <c r="O49" s="240"/>
      <c r="P49" s="319"/>
      <c r="Q49" s="319"/>
      <c r="R49" s="319"/>
      <c r="S49" s="239">
        <f>H49+I49+J49+K49+L49+M49+N49+O49+P49+Q49+R49</f>
        <v>3.9</v>
      </c>
      <c r="T49" s="569"/>
    </row>
    <row r="50" spans="1:21" x14ac:dyDescent="0.2">
      <c r="A50" s="504" t="s">
        <v>158</v>
      </c>
      <c r="B50" s="232" t="s">
        <v>233</v>
      </c>
      <c r="C50" s="526"/>
      <c r="D50" s="523" t="s">
        <v>39</v>
      </c>
      <c r="E50" s="523" t="s">
        <v>13</v>
      </c>
      <c r="F50" s="235"/>
      <c r="G50" s="523" t="s">
        <v>182</v>
      </c>
      <c r="H50" s="245">
        <f>H51+H52</f>
        <v>0</v>
      </c>
      <c r="I50" s="245">
        <f t="shared" ref="I50:S50" si="28">I51+I52</f>
        <v>0</v>
      </c>
      <c r="J50" s="245">
        <f t="shared" si="28"/>
        <v>0</v>
      </c>
      <c r="K50" s="245">
        <f t="shared" si="28"/>
        <v>0</v>
      </c>
      <c r="L50" s="245">
        <f t="shared" si="28"/>
        <v>0</v>
      </c>
      <c r="M50" s="245">
        <f t="shared" si="28"/>
        <v>253.83</v>
      </c>
      <c r="N50" s="245">
        <f t="shared" si="28"/>
        <v>0</v>
      </c>
      <c r="O50" s="245">
        <f t="shared" ref="O50:P50" si="29">O51+O52</f>
        <v>0</v>
      </c>
      <c r="P50" s="245">
        <f t="shared" si="29"/>
        <v>0</v>
      </c>
      <c r="Q50" s="245">
        <f t="shared" ref="Q50:R50" si="30">Q51+Q52</f>
        <v>0</v>
      </c>
      <c r="R50" s="245">
        <f t="shared" si="30"/>
        <v>0</v>
      </c>
      <c r="S50" s="245">
        <f t="shared" si="28"/>
        <v>253.83</v>
      </c>
      <c r="T50" s="508" t="s">
        <v>190</v>
      </c>
    </row>
    <row r="51" spans="1:21" x14ac:dyDescent="0.2">
      <c r="A51" s="592"/>
      <c r="B51" s="263" t="s">
        <v>234</v>
      </c>
      <c r="C51" s="526"/>
      <c r="D51" s="524"/>
      <c r="E51" s="524"/>
      <c r="F51" s="237" t="s">
        <v>184</v>
      </c>
      <c r="G51" s="524"/>
      <c r="H51" s="238"/>
      <c r="I51" s="238"/>
      <c r="J51" s="238"/>
      <c r="K51" s="238"/>
      <c r="L51" s="238"/>
      <c r="M51" s="238">
        <v>250</v>
      </c>
      <c r="N51" s="238"/>
      <c r="O51" s="238"/>
      <c r="P51" s="239"/>
      <c r="Q51" s="239"/>
      <c r="R51" s="239"/>
      <c r="S51" s="239">
        <f>H51+I51+J51+K51+L51+M51+N51+O51+P51+Q51+R51</f>
        <v>250</v>
      </c>
      <c r="T51" s="591"/>
    </row>
    <row r="52" spans="1:21" x14ac:dyDescent="0.2">
      <c r="A52" s="505"/>
      <c r="B52" s="279"/>
      <c r="C52" s="526"/>
      <c r="D52" s="593"/>
      <c r="E52" s="593"/>
      <c r="F52" s="280" t="s">
        <v>185</v>
      </c>
      <c r="G52" s="593"/>
      <c r="H52" s="240"/>
      <c r="I52" s="240"/>
      <c r="J52" s="240"/>
      <c r="K52" s="240"/>
      <c r="L52" s="240"/>
      <c r="M52" s="240">
        <v>3.83</v>
      </c>
      <c r="N52" s="240"/>
      <c r="O52" s="240"/>
      <c r="P52" s="240"/>
      <c r="Q52" s="240"/>
      <c r="R52" s="240"/>
      <c r="S52" s="239">
        <f>H52+I52+J52+K52+L52+M52+N52+O52+P52+Q52+R52</f>
        <v>3.83</v>
      </c>
      <c r="T52" s="509"/>
    </row>
    <row r="53" spans="1:21" ht="67.5" customHeight="1" x14ac:dyDescent="0.2">
      <c r="A53" s="533" t="s">
        <v>213</v>
      </c>
      <c r="B53" s="232" t="s">
        <v>214</v>
      </c>
      <c r="C53" s="526"/>
      <c r="D53" s="587" t="s">
        <v>39</v>
      </c>
      <c r="E53" s="516" t="s">
        <v>13</v>
      </c>
      <c r="F53" s="381" t="s">
        <v>121</v>
      </c>
      <c r="G53" s="381" t="s">
        <v>182</v>
      </c>
      <c r="H53" s="155"/>
      <c r="I53" s="155"/>
      <c r="J53" s="155"/>
      <c r="K53" s="381"/>
      <c r="L53" s="381"/>
      <c r="M53" s="307">
        <f>M54</f>
        <v>10</v>
      </c>
      <c r="N53" s="371">
        <f t="shared" ref="N53:S53" si="31">N54</f>
        <v>10</v>
      </c>
      <c r="O53" s="371">
        <f t="shared" si="31"/>
        <v>10</v>
      </c>
      <c r="P53" s="371">
        <f t="shared" si="31"/>
        <v>10</v>
      </c>
      <c r="Q53" s="371">
        <f t="shared" si="31"/>
        <v>10</v>
      </c>
      <c r="R53" s="371">
        <f t="shared" si="31"/>
        <v>10</v>
      </c>
      <c r="S53" s="404">
        <f t="shared" si="31"/>
        <v>60</v>
      </c>
      <c r="T53" s="589" t="s">
        <v>215</v>
      </c>
    </row>
    <row r="54" spans="1:21" ht="25.5" x14ac:dyDescent="0.2">
      <c r="A54" s="534"/>
      <c r="B54" s="306" t="s">
        <v>216</v>
      </c>
      <c r="C54" s="526"/>
      <c r="D54" s="588"/>
      <c r="E54" s="518"/>
      <c r="F54" s="280" t="s">
        <v>121</v>
      </c>
      <c r="G54" s="305"/>
      <c r="H54" s="240"/>
      <c r="I54" s="240"/>
      <c r="J54" s="240"/>
      <c r="K54" s="240"/>
      <c r="L54" s="240"/>
      <c r="M54" s="304">
        <v>10</v>
      </c>
      <c r="N54" s="304">
        <v>10</v>
      </c>
      <c r="O54" s="304">
        <v>10</v>
      </c>
      <c r="P54" s="304">
        <v>10</v>
      </c>
      <c r="Q54" s="304">
        <v>10</v>
      </c>
      <c r="R54" s="304">
        <v>10</v>
      </c>
      <c r="S54" s="304">
        <f>H54+I54+J54+K54+L54+M54+N54+O54+P54+Q54+R54</f>
        <v>60</v>
      </c>
      <c r="T54" s="590"/>
    </row>
    <row r="55" spans="1:21" ht="26.25" customHeight="1" x14ac:dyDescent="0.2">
      <c r="A55" s="504" t="s">
        <v>240</v>
      </c>
      <c r="B55" s="506" t="s">
        <v>242</v>
      </c>
      <c r="C55" s="526"/>
      <c r="D55" s="246" t="s">
        <v>39</v>
      </c>
      <c r="E55" s="246" t="s">
        <v>13</v>
      </c>
      <c r="F55" s="246" t="s">
        <v>243</v>
      </c>
      <c r="G55" s="246" t="s">
        <v>182</v>
      </c>
      <c r="H55" s="247"/>
      <c r="I55" s="247"/>
      <c r="J55" s="247"/>
      <c r="K55" s="246"/>
      <c r="L55" s="281"/>
      <c r="M55" s="295">
        <v>4.8</v>
      </c>
      <c r="N55" s="295"/>
      <c r="O55" s="295"/>
      <c r="P55" s="248"/>
      <c r="Q55" s="248"/>
      <c r="R55" s="248"/>
      <c r="S55" s="248">
        <f>H55+I55+J55+K55+L55+M55+N55+O55+P55+Q55+R55</f>
        <v>4.8</v>
      </c>
      <c r="T55" s="508" t="s">
        <v>189</v>
      </c>
    </row>
    <row r="56" spans="1:21" ht="26.25" customHeight="1" x14ac:dyDescent="0.2">
      <c r="A56" s="505"/>
      <c r="B56" s="507"/>
      <c r="C56" s="405"/>
      <c r="D56" s="246" t="s">
        <v>39</v>
      </c>
      <c r="E56" s="246" t="s">
        <v>245</v>
      </c>
      <c r="F56" s="246" t="s">
        <v>243</v>
      </c>
      <c r="G56" s="246" t="s">
        <v>182</v>
      </c>
      <c r="H56" s="247"/>
      <c r="I56" s="247"/>
      <c r="J56" s="247"/>
      <c r="K56" s="246"/>
      <c r="L56" s="281"/>
      <c r="M56" s="295"/>
      <c r="N56" s="295">
        <v>4.8</v>
      </c>
      <c r="O56" s="295">
        <v>5.2</v>
      </c>
      <c r="P56" s="248"/>
      <c r="Q56" s="248"/>
      <c r="R56" s="248"/>
      <c r="S56" s="248">
        <f>H56+I56+J56+K56+L56+M56+N56+O56+P56+Q56+R56</f>
        <v>10</v>
      </c>
      <c r="T56" s="509"/>
    </row>
    <row r="57" spans="1:21" s="128" customFormat="1" ht="18.600000000000001" customHeight="1" x14ac:dyDescent="0.2">
      <c r="A57" s="513" t="s">
        <v>251</v>
      </c>
      <c r="B57" s="233" t="s">
        <v>264</v>
      </c>
      <c r="C57" s="405"/>
      <c r="D57" s="516" t="s">
        <v>39</v>
      </c>
      <c r="E57" s="516" t="s">
        <v>13</v>
      </c>
      <c r="F57" s="45"/>
      <c r="G57" s="519">
        <v>244</v>
      </c>
      <c r="H57" s="47">
        <f>H58+H59</f>
        <v>0</v>
      </c>
      <c r="I57" s="47">
        <f t="shared" ref="I57:S57" si="32">I58+I59</f>
        <v>0</v>
      </c>
      <c r="J57" s="47">
        <f t="shared" si="32"/>
        <v>0</v>
      </c>
      <c r="K57" s="47">
        <f t="shared" si="32"/>
        <v>0</v>
      </c>
      <c r="L57" s="47">
        <f t="shared" si="32"/>
        <v>0</v>
      </c>
      <c r="M57" s="47">
        <f t="shared" si="32"/>
        <v>0</v>
      </c>
      <c r="N57" s="47">
        <f t="shared" si="32"/>
        <v>0</v>
      </c>
      <c r="O57" s="47">
        <f t="shared" si="32"/>
        <v>395.1</v>
      </c>
      <c r="P57" s="47">
        <f t="shared" si="32"/>
        <v>0</v>
      </c>
      <c r="Q57" s="47">
        <f t="shared" si="32"/>
        <v>0</v>
      </c>
      <c r="R57" s="47">
        <f t="shared" si="32"/>
        <v>0</v>
      </c>
      <c r="S57" s="47">
        <f t="shared" si="32"/>
        <v>395.1</v>
      </c>
      <c r="T57" s="567" t="s">
        <v>191</v>
      </c>
      <c r="U57" s="194"/>
    </row>
    <row r="58" spans="1:21" x14ac:dyDescent="0.2">
      <c r="A58" s="514"/>
      <c r="B58" s="521" t="s">
        <v>48</v>
      </c>
      <c r="C58" s="405"/>
      <c r="D58" s="517"/>
      <c r="E58" s="517"/>
      <c r="F58" s="234">
        <v>4910077410</v>
      </c>
      <c r="G58" s="452"/>
      <c r="H58" s="238"/>
      <c r="I58" s="238"/>
      <c r="J58" s="238"/>
      <c r="K58" s="238"/>
      <c r="L58" s="238"/>
      <c r="M58" s="238"/>
      <c r="N58" s="238"/>
      <c r="O58" s="238">
        <v>393</v>
      </c>
      <c r="P58" s="239"/>
      <c r="Q58" s="239"/>
      <c r="R58" s="239"/>
      <c r="S58" s="239">
        <f>H58+I58+J58+K58+L58+M58+N58+O58+P58+Q58+R58</f>
        <v>393</v>
      </c>
      <c r="T58" s="568"/>
    </row>
    <row r="59" spans="1:21" x14ac:dyDescent="0.2">
      <c r="A59" s="515"/>
      <c r="B59" s="522"/>
      <c r="C59" s="405"/>
      <c r="D59" s="518"/>
      <c r="E59" s="518"/>
      <c r="F59" s="236" t="s">
        <v>183</v>
      </c>
      <c r="G59" s="520"/>
      <c r="H59" s="240"/>
      <c r="I59" s="240"/>
      <c r="J59" s="240"/>
      <c r="K59" s="240"/>
      <c r="L59" s="240"/>
      <c r="M59" s="240"/>
      <c r="N59" s="240"/>
      <c r="O59" s="240">
        <v>2.1</v>
      </c>
      <c r="P59" s="319"/>
      <c r="Q59" s="319"/>
      <c r="R59" s="319"/>
      <c r="S59" s="239">
        <f>H59+I59+J59+K59+L59+M59+N59+O59+P59+Q59+R59</f>
        <v>2.1</v>
      </c>
      <c r="T59" s="569"/>
    </row>
    <row r="60" spans="1:21" x14ac:dyDescent="0.2">
      <c r="A60" s="504" t="s">
        <v>263</v>
      </c>
      <c r="B60" s="232" t="s">
        <v>265</v>
      </c>
      <c r="C60" s="405"/>
      <c r="D60" s="523" t="s">
        <v>39</v>
      </c>
      <c r="E60" s="523" t="s">
        <v>13</v>
      </c>
      <c r="F60" s="235"/>
      <c r="G60" s="523" t="s">
        <v>182</v>
      </c>
      <c r="H60" s="245">
        <f>H61+H62</f>
        <v>0</v>
      </c>
      <c r="I60" s="245">
        <f t="shared" ref="I60:S60" si="33">I61+I62</f>
        <v>0</v>
      </c>
      <c r="J60" s="245">
        <f t="shared" si="33"/>
        <v>0</v>
      </c>
      <c r="K60" s="245">
        <f t="shared" si="33"/>
        <v>0</v>
      </c>
      <c r="L60" s="245">
        <f t="shared" si="33"/>
        <v>0</v>
      </c>
      <c r="M60" s="245">
        <f t="shared" si="33"/>
        <v>0</v>
      </c>
      <c r="N60" s="245">
        <f t="shared" si="33"/>
        <v>0</v>
      </c>
      <c r="O60" s="245">
        <f t="shared" si="33"/>
        <v>216.08</v>
      </c>
      <c r="P60" s="245">
        <f t="shared" si="33"/>
        <v>0</v>
      </c>
      <c r="Q60" s="245">
        <f t="shared" si="33"/>
        <v>0</v>
      </c>
      <c r="R60" s="245">
        <f t="shared" si="33"/>
        <v>0</v>
      </c>
      <c r="S60" s="245">
        <f t="shared" si="33"/>
        <v>216.08</v>
      </c>
      <c r="T60" s="508" t="s">
        <v>190</v>
      </c>
    </row>
    <row r="61" spans="1:21" x14ac:dyDescent="0.2">
      <c r="A61" s="592"/>
      <c r="B61" s="263" t="s">
        <v>266</v>
      </c>
      <c r="C61" s="405"/>
      <c r="D61" s="524"/>
      <c r="E61" s="524"/>
      <c r="F61" s="237" t="s">
        <v>184</v>
      </c>
      <c r="G61" s="524"/>
      <c r="H61" s="238"/>
      <c r="I61" s="238"/>
      <c r="J61" s="238"/>
      <c r="K61" s="238"/>
      <c r="L61" s="238"/>
      <c r="M61" s="238"/>
      <c r="N61" s="238"/>
      <c r="O61" s="238">
        <v>215</v>
      </c>
      <c r="P61" s="239"/>
      <c r="Q61" s="239"/>
      <c r="R61" s="239"/>
      <c r="S61" s="239">
        <f>H61+I61+J61+K61+L61+M61+N61+O61+P61+Q61+R61</f>
        <v>215</v>
      </c>
      <c r="T61" s="591"/>
    </row>
    <row r="62" spans="1:21" x14ac:dyDescent="0.2">
      <c r="A62" s="505"/>
      <c r="B62" s="279"/>
      <c r="C62" s="405"/>
      <c r="D62" s="593"/>
      <c r="E62" s="593"/>
      <c r="F62" s="280" t="s">
        <v>185</v>
      </c>
      <c r="G62" s="593"/>
      <c r="H62" s="240"/>
      <c r="I62" s="240"/>
      <c r="J62" s="240"/>
      <c r="K62" s="240"/>
      <c r="L62" s="240"/>
      <c r="M62" s="240"/>
      <c r="N62" s="240"/>
      <c r="O62" s="240">
        <v>1.08</v>
      </c>
      <c r="P62" s="240"/>
      <c r="Q62" s="240"/>
      <c r="R62" s="240"/>
      <c r="S62" s="239">
        <f>H62+I62+J62+K62+L62+M62+N62+O62+P62+Q62+R62</f>
        <v>1.08</v>
      </c>
      <c r="T62" s="509"/>
    </row>
    <row r="63" spans="1:21" ht="48" customHeight="1" x14ac:dyDescent="0.2">
      <c r="S63" s="297"/>
    </row>
  </sheetData>
  <mergeCells count="79">
    <mergeCell ref="A60:A62"/>
    <mergeCell ref="D60:D62"/>
    <mergeCell ref="E60:E62"/>
    <mergeCell ref="G60:G62"/>
    <mergeCell ref="T60:T62"/>
    <mergeCell ref="A57:A59"/>
    <mergeCell ref="D57:D59"/>
    <mergeCell ref="E57:E59"/>
    <mergeCell ref="G57:G59"/>
    <mergeCell ref="T57:T59"/>
    <mergeCell ref="B58:B59"/>
    <mergeCell ref="A40:A42"/>
    <mergeCell ref="T47:T49"/>
    <mergeCell ref="A50:A52"/>
    <mergeCell ref="D50:D52"/>
    <mergeCell ref="E50:E52"/>
    <mergeCell ref="G50:G52"/>
    <mergeCell ref="T50:T52"/>
    <mergeCell ref="B34:B35"/>
    <mergeCell ref="D53:D54"/>
    <mergeCell ref="E53:E54"/>
    <mergeCell ref="T53:T54"/>
    <mergeCell ref="T40:T42"/>
    <mergeCell ref="D40:D42"/>
    <mergeCell ref="E40:E42"/>
    <mergeCell ref="A9:S9"/>
    <mergeCell ref="A17:A21"/>
    <mergeCell ref="T37:T39"/>
    <mergeCell ref="T12:T16"/>
    <mergeCell ref="B38:B39"/>
    <mergeCell ref="D37:D39"/>
    <mergeCell ref="E37:E39"/>
    <mergeCell ref="T34:T35"/>
    <mergeCell ref="T17:T29"/>
    <mergeCell ref="T30:T32"/>
    <mergeCell ref="D17:D21"/>
    <mergeCell ref="E17:E21"/>
    <mergeCell ref="G17:G21"/>
    <mergeCell ref="F22:F29"/>
    <mergeCell ref="G22:G29"/>
    <mergeCell ref="D22:D29"/>
    <mergeCell ref="G12:G16"/>
    <mergeCell ref="B18:B20"/>
    <mergeCell ref="A10:G10"/>
    <mergeCell ref="A11:T11"/>
    <mergeCell ref="A12:A16"/>
    <mergeCell ref="D12:D16"/>
    <mergeCell ref="A53:A54"/>
    <mergeCell ref="H5:S5"/>
    <mergeCell ref="G1:T1"/>
    <mergeCell ref="T5:T6"/>
    <mergeCell ref="E2:F2"/>
    <mergeCell ref="A3:T3"/>
    <mergeCell ref="A5:A6"/>
    <mergeCell ref="B5:B6"/>
    <mergeCell ref="C5:C6"/>
    <mergeCell ref="D5:G5"/>
    <mergeCell ref="G2:T2"/>
    <mergeCell ref="A7:T7"/>
    <mergeCell ref="B13:B14"/>
    <mergeCell ref="B15:B16"/>
    <mergeCell ref="A8:S8"/>
    <mergeCell ref="E12:E16"/>
    <mergeCell ref="A55:A56"/>
    <mergeCell ref="B55:B56"/>
    <mergeCell ref="T55:T56"/>
    <mergeCell ref="A37:A39"/>
    <mergeCell ref="A47:A49"/>
    <mergeCell ref="D47:D49"/>
    <mergeCell ref="E47:E49"/>
    <mergeCell ref="G47:G49"/>
    <mergeCell ref="B48:B49"/>
    <mergeCell ref="G37:G39"/>
    <mergeCell ref="G40:G42"/>
    <mergeCell ref="C12:C55"/>
    <mergeCell ref="A34:A35"/>
    <mergeCell ref="A30:A32"/>
    <mergeCell ref="E22:E29"/>
    <mergeCell ref="A22:A29"/>
  </mergeCells>
  <phoneticPr fontId="9" type="noConversion"/>
  <printOptions horizontalCentered="1"/>
  <pageMargins left="0.39370078740157483" right="0.39370078740157483" top="1.1811023622047245" bottom="0.35433070866141736" header="0.51181102362204722" footer="0.51181102362204722"/>
  <pageSetup paperSize="9" scale="53" fitToHeight="2" orientation="landscape" r:id="rId1"/>
  <headerFooter alignWithMargins="0"/>
  <rowBreaks count="1" manualBreakCount="1">
    <brk id="39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MP68"/>
  <sheetViews>
    <sheetView view="pageBreakPreview" zoomScale="80" zoomScaleNormal="100" zoomScaleSheetLayoutView="80" workbookViewId="0">
      <selection activeCell="O24" sqref="O24"/>
    </sheetView>
  </sheetViews>
  <sheetFormatPr defaultColWidth="8.85546875" defaultRowHeight="15.75" x14ac:dyDescent="0.2"/>
  <cols>
    <col min="1" max="1" width="7.5703125" style="4" customWidth="1"/>
    <col min="2" max="2" width="57.42578125" style="3" customWidth="1"/>
    <col min="3" max="3" width="9.85546875" style="3" customWidth="1"/>
    <col min="4" max="5" width="9.140625" style="3" customWidth="1"/>
    <col min="6" max="6" width="13.42578125" style="3" customWidth="1"/>
    <col min="7" max="7" width="9.140625" style="3" customWidth="1"/>
    <col min="8" max="11" width="9.5703125" style="3" customWidth="1"/>
    <col min="12" max="12" width="10.42578125" style="3" customWidth="1"/>
    <col min="13" max="13" width="9.5703125" style="352" customWidth="1"/>
    <col min="14" max="18" width="9.5703125" style="3" customWidth="1"/>
    <col min="19" max="19" width="10.5703125" style="3" customWidth="1"/>
    <col min="20" max="20" width="9.85546875" style="3" customWidth="1"/>
    <col min="21" max="16384" width="8.85546875" style="127"/>
  </cols>
  <sheetData>
    <row r="1" spans="1:20" ht="62.25" customHeight="1" x14ac:dyDescent="0.25">
      <c r="E1" s="475" t="s">
        <v>268</v>
      </c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</row>
    <row r="2" spans="1:20" ht="67.5" customHeight="1" x14ac:dyDescent="0.25">
      <c r="E2" s="475" t="s">
        <v>258</v>
      </c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</row>
    <row r="3" spans="1:20" ht="32.25" customHeight="1" x14ac:dyDescent="0.2">
      <c r="A3" s="624" t="s">
        <v>24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</row>
    <row r="4" spans="1:20" ht="12" customHeight="1" thickBot="1" x14ac:dyDescent="0.25">
      <c r="E4" s="2"/>
      <c r="F4" s="1" t="s">
        <v>11</v>
      </c>
      <c r="G4" s="2"/>
      <c r="M4" s="3"/>
    </row>
    <row r="5" spans="1:20" ht="21.75" customHeight="1" x14ac:dyDescent="0.2">
      <c r="A5" s="625" t="s">
        <v>12</v>
      </c>
      <c r="B5" s="627"/>
      <c r="C5" s="631" t="s">
        <v>0</v>
      </c>
      <c r="D5" s="627" t="s">
        <v>1</v>
      </c>
      <c r="E5" s="627"/>
      <c r="F5" s="627"/>
      <c r="G5" s="627"/>
      <c r="H5" s="627" t="s">
        <v>2</v>
      </c>
      <c r="I5" s="627"/>
      <c r="J5" s="627"/>
      <c r="K5" s="627"/>
      <c r="L5" s="627"/>
      <c r="M5" s="627"/>
      <c r="N5" s="627"/>
      <c r="O5" s="627"/>
      <c r="P5" s="627"/>
      <c r="Q5" s="627"/>
      <c r="R5" s="627"/>
      <c r="S5" s="627"/>
      <c r="T5" s="629" t="s">
        <v>3</v>
      </c>
    </row>
    <row r="6" spans="1:20" ht="70.5" customHeight="1" x14ac:dyDescent="0.2">
      <c r="A6" s="626"/>
      <c r="B6" s="628"/>
      <c r="C6" s="632"/>
      <c r="D6" s="121" t="s">
        <v>4</v>
      </c>
      <c r="E6" s="121" t="s">
        <v>5</v>
      </c>
      <c r="F6" s="121" t="s">
        <v>6</v>
      </c>
      <c r="G6" s="121" t="s">
        <v>7</v>
      </c>
      <c r="H6" s="121" t="s">
        <v>8</v>
      </c>
      <c r="I6" s="121" t="s">
        <v>9</v>
      </c>
      <c r="J6" s="121" t="s">
        <v>10</v>
      </c>
      <c r="K6" s="121" t="s">
        <v>50</v>
      </c>
      <c r="L6" s="121" t="s">
        <v>113</v>
      </c>
      <c r="M6" s="121" t="s">
        <v>139</v>
      </c>
      <c r="N6" s="121" t="s">
        <v>197</v>
      </c>
      <c r="O6" s="121" t="s">
        <v>212</v>
      </c>
      <c r="P6" s="121" t="s">
        <v>238</v>
      </c>
      <c r="Q6" s="121" t="s">
        <v>244</v>
      </c>
      <c r="R6" s="121" t="s">
        <v>261</v>
      </c>
      <c r="S6" s="121" t="s">
        <v>262</v>
      </c>
      <c r="T6" s="630"/>
    </row>
    <row r="7" spans="1:20" ht="21" customHeight="1" x14ac:dyDescent="0.2">
      <c r="A7" s="633" t="s">
        <v>110</v>
      </c>
      <c r="B7" s="634"/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5"/>
    </row>
    <row r="8" spans="1:20" ht="33.75" customHeight="1" x14ac:dyDescent="0.2">
      <c r="A8" s="636" t="s">
        <v>111</v>
      </c>
      <c r="B8" s="637"/>
      <c r="C8" s="637"/>
      <c r="D8" s="637"/>
      <c r="E8" s="637"/>
      <c r="F8" s="637"/>
      <c r="G8" s="637"/>
      <c r="H8" s="637"/>
      <c r="I8" s="637"/>
      <c r="J8" s="637"/>
      <c r="K8" s="637"/>
      <c r="L8" s="637"/>
      <c r="M8" s="637"/>
      <c r="N8" s="637"/>
      <c r="O8" s="637"/>
      <c r="P8" s="637"/>
      <c r="Q8" s="637"/>
      <c r="R8" s="637"/>
      <c r="S8" s="638"/>
      <c r="T8" s="265"/>
    </row>
    <row r="9" spans="1:20" ht="30.75" customHeight="1" x14ac:dyDescent="0.2">
      <c r="A9" s="639" t="s">
        <v>112</v>
      </c>
      <c r="B9" s="640"/>
      <c r="C9" s="640"/>
      <c r="D9" s="640"/>
      <c r="E9" s="640"/>
      <c r="F9" s="640"/>
      <c r="G9" s="640"/>
      <c r="H9" s="640"/>
      <c r="I9" s="640"/>
      <c r="J9" s="640"/>
      <c r="K9" s="640"/>
      <c r="L9" s="640"/>
      <c r="M9" s="640"/>
      <c r="N9" s="640"/>
      <c r="O9" s="640"/>
      <c r="P9" s="640"/>
      <c r="Q9" s="640"/>
      <c r="R9" s="640"/>
      <c r="S9" s="641"/>
      <c r="T9" s="266"/>
    </row>
    <row r="10" spans="1:20" s="128" customFormat="1" ht="21" customHeight="1" x14ac:dyDescent="0.2">
      <c r="A10" s="621"/>
      <c r="B10" s="622"/>
      <c r="C10" s="622"/>
      <c r="D10" s="622"/>
      <c r="E10" s="622"/>
      <c r="F10" s="622"/>
      <c r="G10" s="623"/>
      <c r="H10" s="24">
        <f>H12+H18+H20+H22+H26+H27+H24+H25+H26+H17+H19+H21+H23+H30+H33+H36</f>
        <v>281.39</v>
      </c>
      <c r="I10" s="24">
        <f t="shared" ref="I10:S10" si="0">I12+I18+I20+I22+I26+I27+I24+I25+I26+I17+I19+I21+I23+I30+I33+I36</f>
        <v>605.17200000000003</v>
      </c>
      <c r="J10" s="24">
        <f t="shared" si="0"/>
        <v>248.88</v>
      </c>
      <c r="K10" s="24">
        <f t="shared" si="0"/>
        <v>249.6</v>
      </c>
      <c r="L10" s="24">
        <f t="shared" si="0"/>
        <v>1407.97</v>
      </c>
      <c r="M10" s="24">
        <f t="shared" si="0"/>
        <v>282.52999999999997</v>
      </c>
      <c r="N10" s="408">
        <f t="shared" si="0"/>
        <v>8243.18</v>
      </c>
      <c r="O10" s="24">
        <f t="shared" si="0"/>
        <v>302.39999999999998</v>
      </c>
      <c r="P10" s="24">
        <f t="shared" si="0"/>
        <v>313.7</v>
      </c>
      <c r="Q10" s="408">
        <f t="shared" si="0"/>
        <v>278.2</v>
      </c>
      <c r="R10" s="408">
        <f t="shared" ref="R10" si="1">R12+R18+R20+R22+R26+R27+R24+R25+R26+R17+R19+R21+R23+R30+R33+R36</f>
        <v>281.60000000000002</v>
      </c>
      <c r="S10" s="408">
        <f t="shared" si="0"/>
        <v>12494.621999999999</v>
      </c>
      <c r="T10" s="267"/>
    </row>
    <row r="11" spans="1:20" ht="20.25" customHeight="1" x14ac:dyDescent="0.2">
      <c r="A11" s="620" t="s">
        <v>14</v>
      </c>
      <c r="B11" s="542"/>
      <c r="C11" s="542"/>
      <c r="D11" s="542"/>
      <c r="E11" s="542"/>
      <c r="F11" s="123"/>
      <c r="G11" s="123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268"/>
    </row>
    <row r="12" spans="1:20" ht="21" customHeight="1" x14ac:dyDescent="0.2">
      <c r="A12" s="594" t="s">
        <v>97</v>
      </c>
      <c r="B12" s="597" t="s">
        <v>176</v>
      </c>
      <c r="C12" s="615" t="s">
        <v>32</v>
      </c>
      <c r="D12" s="602" t="s">
        <v>39</v>
      </c>
      <c r="E12" s="602" t="s">
        <v>25</v>
      </c>
      <c r="F12" s="381" t="s">
        <v>136</v>
      </c>
      <c r="G12" s="25">
        <v>244</v>
      </c>
      <c r="H12" s="32">
        <f>H13+H14+H15+H16</f>
        <v>35.54</v>
      </c>
      <c r="I12" s="32">
        <f t="shared" ref="I12:M12" si="2">I13+I14+I15+I16</f>
        <v>84.084000000000003</v>
      </c>
      <c r="J12" s="32">
        <f t="shared" si="2"/>
        <v>0</v>
      </c>
      <c r="K12" s="32">
        <f t="shared" si="2"/>
        <v>139.59</v>
      </c>
      <c r="L12" s="32">
        <f t="shared" si="2"/>
        <v>177</v>
      </c>
      <c r="M12" s="32">
        <f t="shared" si="2"/>
        <v>173.29999999999998</v>
      </c>
      <c r="N12" s="32">
        <f t="shared" ref="N12:P12" si="3">N13+N14+N15+N16</f>
        <v>179.5</v>
      </c>
      <c r="O12" s="32">
        <f t="shared" si="3"/>
        <v>186.6</v>
      </c>
      <c r="P12" s="32">
        <f t="shared" si="3"/>
        <v>0</v>
      </c>
      <c r="Q12" s="32">
        <f t="shared" ref="Q12:R12" si="4">Q13+Q14+Q15+Q16</f>
        <v>0</v>
      </c>
      <c r="R12" s="32">
        <f t="shared" si="4"/>
        <v>0</v>
      </c>
      <c r="S12" s="397">
        <f>H12+I12+J12+K12+L12+M12+N12+O12+P12+Q12+R12</f>
        <v>975.61400000000003</v>
      </c>
      <c r="T12" s="611" t="s">
        <v>66</v>
      </c>
    </row>
    <row r="13" spans="1:20" ht="21" customHeight="1" x14ac:dyDescent="0.2">
      <c r="A13" s="595"/>
      <c r="B13" s="598"/>
      <c r="C13" s="616"/>
      <c r="D13" s="603"/>
      <c r="E13" s="603"/>
      <c r="F13" s="33" t="s">
        <v>131</v>
      </c>
      <c r="G13" s="34">
        <v>244</v>
      </c>
      <c r="H13" s="35">
        <v>35.5</v>
      </c>
      <c r="I13" s="35">
        <v>84</v>
      </c>
      <c r="J13" s="35"/>
      <c r="K13" s="35"/>
      <c r="L13" s="35"/>
      <c r="M13" s="35"/>
      <c r="N13" s="35"/>
      <c r="O13" s="35"/>
      <c r="P13" s="35"/>
      <c r="Q13" s="35"/>
      <c r="R13" s="35"/>
      <c r="S13" s="398">
        <f t="shared" ref="S13:S14" si="5">H13+I13+J13+K13+L13+M13+N13+O13+P13+Q13+R13</f>
        <v>119.5</v>
      </c>
      <c r="T13" s="612"/>
    </row>
    <row r="14" spans="1:20" ht="21" customHeight="1" x14ac:dyDescent="0.2">
      <c r="A14" s="595"/>
      <c r="B14" s="598"/>
      <c r="C14" s="616"/>
      <c r="D14" s="604"/>
      <c r="E14" s="604"/>
      <c r="F14" s="36" t="s">
        <v>132</v>
      </c>
      <c r="G14" s="37">
        <v>244</v>
      </c>
      <c r="H14" s="38">
        <v>0.04</v>
      </c>
      <c r="I14" s="38">
        <f>0.05+0.034</f>
        <v>8.4000000000000005E-2</v>
      </c>
      <c r="J14" s="38"/>
      <c r="K14" s="38"/>
      <c r="L14" s="38"/>
      <c r="M14" s="38"/>
      <c r="N14" s="38"/>
      <c r="O14" s="38"/>
      <c r="P14" s="38"/>
      <c r="Q14" s="38"/>
      <c r="R14" s="38"/>
      <c r="S14" s="396">
        <f t="shared" si="5"/>
        <v>0.124</v>
      </c>
      <c r="T14" s="612"/>
    </row>
    <row r="15" spans="1:20" ht="21" customHeight="1" x14ac:dyDescent="0.2">
      <c r="A15" s="595"/>
      <c r="B15" s="598"/>
      <c r="C15" s="616"/>
      <c r="D15" s="392"/>
      <c r="E15" s="392"/>
      <c r="F15" s="33" t="s">
        <v>163</v>
      </c>
      <c r="G15" s="34">
        <v>244</v>
      </c>
      <c r="H15" s="35"/>
      <c r="I15" s="35"/>
      <c r="J15" s="35"/>
      <c r="K15" s="35">
        <v>138.12</v>
      </c>
      <c r="L15" s="35">
        <v>174.85</v>
      </c>
      <c r="M15" s="35">
        <v>171.2</v>
      </c>
      <c r="N15" s="35">
        <v>177.6</v>
      </c>
      <c r="O15" s="35">
        <v>184.7</v>
      </c>
      <c r="P15" s="321"/>
      <c r="Q15" s="321"/>
      <c r="R15" s="321"/>
      <c r="S15" s="32">
        <f t="shared" ref="S15:S36" si="6">H15+I15+J15+K15+L15+M15+N15+O15+P15+Q15+R15</f>
        <v>846.47</v>
      </c>
      <c r="T15" s="612"/>
    </row>
    <row r="16" spans="1:20" ht="21" customHeight="1" x14ac:dyDescent="0.2">
      <c r="A16" s="596"/>
      <c r="B16" s="599"/>
      <c r="C16" s="616"/>
      <c r="D16" s="392"/>
      <c r="E16" s="392"/>
      <c r="F16" s="36" t="s">
        <v>164</v>
      </c>
      <c r="G16" s="37">
        <v>244</v>
      </c>
      <c r="H16" s="38"/>
      <c r="I16" s="38"/>
      <c r="J16" s="38"/>
      <c r="K16" s="38">
        <v>1.47</v>
      </c>
      <c r="L16" s="38">
        <v>2.15</v>
      </c>
      <c r="M16" s="38">
        <v>2.1</v>
      </c>
      <c r="N16" s="38">
        <v>1.9</v>
      </c>
      <c r="O16" s="38">
        <v>1.9</v>
      </c>
      <c r="P16" s="296"/>
      <c r="Q16" s="296"/>
      <c r="R16" s="296"/>
      <c r="S16" s="396">
        <f t="shared" si="6"/>
        <v>9.5200000000000014</v>
      </c>
      <c r="T16" s="612"/>
    </row>
    <row r="17" spans="1:354" ht="20.25" customHeight="1" x14ac:dyDescent="0.2">
      <c r="A17" s="594" t="s">
        <v>98</v>
      </c>
      <c r="B17" s="618" t="s">
        <v>33</v>
      </c>
      <c r="C17" s="616"/>
      <c r="D17" s="609" t="s">
        <v>39</v>
      </c>
      <c r="E17" s="609" t="s">
        <v>26</v>
      </c>
      <c r="F17" s="386" t="s">
        <v>133</v>
      </c>
      <c r="G17" s="175">
        <v>244</v>
      </c>
      <c r="H17" s="176">
        <f>85.95-50</f>
        <v>35.950000000000003</v>
      </c>
      <c r="I17" s="176">
        <v>73.27</v>
      </c>
      <c r="J17" s="177"/>
      <c r="K17" s="177"/>
      <c r="L17" s="177"/>
      <c r="M17" s="177"/>
      <c r="N17" s="177"/>
      <c r="O17" s="177"/>
      <c r="P17" s="177"/>
      <c r="Q17" s="177"/>
      <c r="R17" s="177"/>
      <c r="S17" s="395">
        <f t="shared" si="6"/>
        <v>109.22</v>
      </c>
      <c r="T17" s="612"/>
    </row>
    <row r="18" spans="1:354" ht="20.25" customHeight="1" x14ac:dyDescent="0.2">
      <c r="A18" s="596"/>
      <c r="B18" s="619"/>
      <c r="C18" s="616"/>
      <c r="D18" s="610"/>
      <c r="E18" s="610"/>
      <c r="F18" s="388" t="s">
        <v>122</v>
      </c>
      <c r="G18" s="389">
        <v>244</v>
      </c>
      <c r="H18" s="174"/>
      <c r="I18" s="174"/>
      <c r="J18" s="174">
        <v>23.8</v>
      </c>
      <c r="K18" s="174">
        <v>89.49</v>
      </c>
      <c r="L18" s="174">
        <v>3.27</v>
      </c>
      <c r="M18" s="174">
        <v>82.69</v>
      </c>
      <c r="N18" s="174">
        <v>87.65</v>
      </c>
      <c r="O18" s="174">
        <v>33.700000000000003</v>
      </c>
      <c r="P18" s="174">
        <v>243.7</v>
      </c>
      <c r="Q18" s="174">
        <v>208.2</v>
      </c>
      <c r="R18" s="174">
        <v>211.6</v>
      </c>
      <c r="S18" s="395">
        <f t="shared" si="6"/>
        <v>984.1</v>
      </c>
      <c r="T18" s="612"/>
    </row>
    <row r="19" spans="1:354" ht="20.25" customHeight="1" x14ac:dyDescent="0.2">
      <c r="A19" s="594" t="s">
        <v>99</v>
      </c>
      <c r="B19" s="600" t="s">
        <v>34</v>
      </c>
      <c r="C19" s="616"/>
      <c r="D19" s="609" t="s">
        <v>39</v>
      </c>
      <c r="E19" s="609" t="s">
        <v>25</v>
      </c>
      <c r="F19" s="386" t="s">
        <v>133</v>
      </c>
      <c r="G19" s="175">
        <v>244</v>
      </c>
      <c r="H19" s="176">
        <f>50+50+99.9-20</f>
        <v>179.9</v>
      </c>
      <c r="I19" s="176"/>
      <c r="J19" s="176"/>
      <c r="K19" s="176"/>
      <c r="L19" s="176"/>
      <c r="M19" s="176"/>
      <c r="N19" s="176"/>
      <c r="O19" s="176"/>
      <c r="P19" s="322"/>
      <c r="Q19" s="322"/>
      <c r="R19" s="322"/>
      <c r="S19" s="397">
        <f t="shared" si="6"/>
        <v>179.9</v>
      </c>
      <c r="T19" s="612"/>
    </row>
    <row r="20" spans="1:354" ht="20.25" customHeight="1" x14ac:dyDescent="0.2">
      <c r="A20" s="596"/>
      <c r="B20" s="601"/>
      <c r="C20" s="616"/>
      <c r="D20" s="610"/>
      <c r="E20" s="610"/>
      <c r="F20" s="388" t="s">
        <v>122</v>
      </c>
      <c r="G20" s="389">
        <v>244</v>
      </c>
      <c r="H20" s="174"/>
      <c r="I20" s="174"/>
      <c r="J20" s="174">
        <v>90</v>
      </c>
      <c r="K20" s="174"/>
      <c r="L20" s="174">
        <v>13.9</v>
      </c>
      <c r="M20" s="174">
        <v>26.54</v>
      </c>
      <c r="N20" s="174">
        <v>30.8</v>
      </c>
      <c r="O20" s="174">
        <v>82.1</v>
      </c>
      <c r="P20" s="174">
        <v>50</v>
      </c>
      <c r="Q20" s="174">
        <v>50</v>
      </c>
      <c r="R20" s="174">
        <v>50</v>
      </c>
      <c r="S20" s="396">
        <f t="shared" si="6"/>
        <v>393.34000000000003</v>
      </c>
      <c r="T20" s="612"/>
    </row>
    <row r="21" spans="1:354" ht="20.25" customHeight="1" x14ac:dyDescent="0.2">
      <c r="A21" s="594" t="s">
        <v>100</v>
      </c>
      <c r="B21" s="600" t="s">
        <v>58</v>
      </c>
      <c r="C21" s="616"/>
      <c r="D21" s="609" t="s">
        <v>39</v>
      </c>
      <c r="E21" s="609" t="s">
        <v>25</v>
      </c>
      <c r="F21" s="386" t="s">
        <v>133</v>
      </c>
      <c r="G21" s="175">
        <v>244</v>
      </c>
      <c r="H21" s="176">
        <v>7</v>
      </c>
      <c r="I21" s="176"/>
      <c r="J21" s="176"/>
      <c r="K21" s="176"/>
      <c r="L21" s="176"/>
      <c r="M21" s="176"/>
      <c r="N21" s="176"/>
      <c r="O21" s="176"/>
      <c r="P21" s="322"/>
      <c r="Q21" s="322"/>
      <c r="R21" s="322"/>
      <c r="S21" s="395">
        <f t="shared" si="6"/>
        <v>7</v>
      </c>
      <c r="T21" s="612"/>
      <c r="LL21" s="138"/>
      <c r="LM21" s="138"/>
      <c r="LN21" s="138"/>
      <c r="LO21" s="138"/>
      <c r="LP21" s="138"/>
      <c r="LQ21" s="138"/>
      <c r="LR21" s="138"/>
      <c r="LS21" s="138"/>
      <c r="LT21" s="138"/>
      <c r="LU21" s="138"/>
      <c r="LV21" s="138"/>
      <c r="LW21" s="138"/>
      <c r="LX21" s="138"/>
      <c r="LY21" s="138"/>
      <c r="LZ21" s="138"/>
      <c r="MA21" s="138"/>
      <c r="MB21" s="138"/>
      <c r="MC21" s="138"/>
      <c r="MD21" s="138"/>
      <c r="ME21" s="138"/>
      <c r="MF21" s="138"/>
      <c r="MG21" s="138"/>
      <c r="MH21" s="138"/>
      <c r="MI21" s="138"/>
      <c r="MJ21" s="138"/>
      <c r="MK21" s="138"/>
      <c r="ML21" s="138"/>
      <c r="MM21" s="138"/>
      <c r="MN21" s="138"/>
      <c r="MO21" s="138"/>
      <c r="MP21" s="138"/>
    </row>
    <row r="22" spans="1:354" ht="20.25" customHeight="1" x14ac:dyDescent="0.2">
      <c r="A22" s="596"/>
      <c r="B22" s="601"/>
      <c r="C22" s="616"/>
      <c r="D22" s="610"/>
      <c r="E22" s="610"/>
      <c r="F22" s="388" t="s">
        <v>122</v>
      </c>
      <c r="G22" s="389">
        <v>244</v>
      </c>
      <c r="H22" s="174"/>
      <c r="I22" s="174"/>
      <c r="J22" s="174">
        <v>21.45</v>
      </c>
      <c r="K22" s="174">
        <v>20.52</v>
      </c>
      <c r="L22" s="174">
        <v>52.35</v>
      </c>
      <c r="M22" s="174"/>
      <c r="N22" s="174">
        <v>9.6</v>
      </c>
      <c r="O22" s="174"/>
      <c r="P22" s="323">
        <v>10</v>
      </c>
      <c r="Q22" s="323">
        <v>10</v>
      </c>
      <c r="R22" s="323">
        <v>10</v>
      </c>
      <c r="S22" s="396">
        <f t="shared" si="6"/>
        <v>133.91999999999999</v>
      </c>
      <c r="T22" s="612"/>
      <c r="LL22" s="138"/>
      <c r="LM22" s="138"/>
      <c r="LN22" s="138"/>
      <c r="LO22" s="138"/>
      <c r="LP22" s="138"/>
      <c r="LQ22" s="138"/>
      <c r="LR22" s="138"/>
      <c r="LS22" s="138"/>
      <c r="LT22" s="138"/>
      <c r="LU22" s="138"/>
      <c r="LV22" s="138"/>
      <c r="LW22" s="138"/>
      <c r="LX22" s="138"/>
      <c r="LY22" s="138"/>
      <c r="LZ22" s="138"/>
      <c r="MA22" s="138"/>
      <c r="MB22" s="138"/>
      <c r="MC22" s="138"/>
      <c r="MD22" s="138"/>
      <c r="ME22" s="138"/>
      <c r="MF22" s="138"/>
      <c r="MG22" s="138"/>
      <c r="MH22" s="138"/>
      <c r="MI22" s="138"/>
      <c r="MJ22" s="138"/>
      <c r="MK22" s="138"/>
      <c r="ML22" s="138"/>
      <c r="MM22" s="138"/>
      <c r="MN22" s="138"/>
      <c r="MO22" s="138"/>
      <c r="MP22" s="138"/>
    </row>
    <row r="23" spans="1:354" ht="20.25" customHeight="1" x14ac:dyDescent="0.2">
      <c r="A23" s="594" t="s">
        <v>101</v>
      </c>
      <c r="B23" s="608" t="s">
        <v>59</v>
      </c>
      <c r="C23" s="616"/>
      <c r="D23" s="609" t="s">
        <v>39</v>
      </c>
      <c r="E23" s="609" t="s">
        <v>25</v>
      </c>
      <c r="F23" s="386" t="s">
        <v>133</v>
      </c>
      <c r="G23" s="175">
        <v>244</v>
      </c>
      <c r="H23" s="176">
        <v>16</v>
      </c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395">
        <f t="shared" si="6"/>
        <v>16</v>
      </c>
      <c r="T23" s="612"/>
      <c r="JY23" s="138"/>
      <c r="JZ23" s="138"/>
      <c r="KA23" s="138"/>
      <c r="KB23" s="138"/>
      <c r="KC23" s="138"/>
      <c r="KD23" s="138"/>
      <c r="KE23" s="138"/>
      <c r="KF23" s="138"/>
      <c r="KG23" s="138"/>
      <c r="KH23" s="138"/>
      <c r="KI23" s="138"/>
      <c r="KJ23" s="138"/>
      <c r="KK23" s="138"/>
      <c r="KL23" s="138"/>
      <c r="KM23" s="138"/>
      <c r="KN23" s="138"/>
      <c r="KO23" s="138"/>
      <c r="KP23" s="138"/>
      <c r="KQ23" s="138"/>
      <c r="KR23" s="138"/>
      <c r="KS23" s="138"/>
      <c r="KT23" s="138"/>
      <c r="KU23" s="138"/>
      <c r="KV23" s="138"/>
      <c r="KW23" s="138"/>
      <c r="KX23" s="138"/>
      <c r="KY23" s="138"/>
      <c r="KZ23" s="138"/>
      <c r="LA23" s="138"/>
      <c r="LB23" s="138"/>
      <c r="LC23" s="138"/>
      <c r="LD23" s="138"/>
      <c r="LE23" s="138"/>
      <c r="LF23" s="138"/>
      <c r="LG23" s="138"/>
      <c r="LH23" s="138"/>
      <c r="LI23" s="138"/>
      <c r="LJ23" s="138"/>
      <c r="LK23" s="138"/>
      <c r="LL23" s="138"/>
      <c r="LM23" s="138"/>
      <c r="LN23" s="138"/>
      <c r="LO23" s="138"/>
      <c r="LP23" s="138"/>
      <c r="LQ23" s="138"/>
      <c r="LR23" s="138"/>
      <c r="LS23" s="138"/>
      <c r="LT23" s="138"/>
      <c r="LU23" s="138"/>
      <c r="LV23" s="138"/>
      <c r="LW23" s="138"/>
      <c r="LX23" s="138"/>
      <c r="LY23" s="138"/>
      <c r="LZ23" s="138"/>
      <c r="MA23" s="138"/>
      <c r="MB23" s="138"/>
      <c r="MC23" s="138"/>
      <c r="MD23" s="138"/>
      <c r="ME23" s="138"/>
      <c r="MF23" s="138"/>
      <c r="MG23" s="138"/>
      <c r="MH23" s="138"/>
      <c r="MI23" s="138"/>
      <c r="MJ23" s="138"/>
      <c r="MK23" s="138"/>
      <c r="ML23" s="138"/>
      <c r="MM23" s="138"/>
      <c r="MN23" s="138"/>
      <c r="MO23" s="138"/>
      <c r="MP23" s="138"/>
    </row>
    <row r="24" spans="1:354" ht="20.25" customHeight="1" x14ac:dyDescent="0.2">
      <c r="A24" s="596"/>
      <c r="B24" s="608"/>
      <c r="C24" s="616"/>
      <c r="D24" s="610"/>
      <c r="E24" s="610"/>
      <c r="F24" s="388" t="s">
        <v>122</v>
      </c>
      <c r="G24" s="389">
        <v>244</v>
      </c>
      <c r="H24" s="174"/>
      <c r="I24" s="174"/>
      <c r="J24" s="174"/>
      <c r="K24" s="174"/>
      <c r="L24" s="174">
        <v>10</v>
      </c>
      <c r="M24" s="174"/>
      <c r="N24" s="174">
        <v>10</v>
      </c>
      <c r="O24" s="174"/>
      <c r="P24" s="174">
        <v>10</v>
      </c>
      <c r="Q24" s="174">
        <v>10</v>
      </c>
      <c r="R24" s="174">
        <v>10</v>
      </c>
      <c r="S24" s="395">
        <f t="shared" si="6"/>
        <v>50</v>
      </c>
      <c r="T24" s="612"/>
      <c r="JB24" s="138"/>
      <c r="JC24" s="138"/>
      <c r="JD24" s="138"/>
      <c r="JE24" s="138"/>
      <c r="JF24" s="138"/>
      <c r="JG24" s="138"/>
      <c r="JH24" s="138"/>
      <c r="JI24" s="138"/>
      <c r="JJ24" s="138"/>
      <c r="JK24" s="138"/>
      <c r="JL24" s="138"/>
      <c r="JM24" s="138"/>
      <c r="JN24" s="138"/>
      <c r="JO24" s="138"/>
      <c r="JP24" s="138"/>
      <c r="JQ24" s="138"/>
      <c r="JR24" s="138"/>
      <c r="JS24" s="138"/>
      <c r="JT24" s="138"/>
      <c r="JU24" s="138"/>
      <c r="JV24" s="138"/>
      <c r="JW24" s="138"/>
      <c r="JX24" s="138"/>
      <c r="JY24" s="138"/>
      <c r="JZ24" s="138"/>
      <c r="KA24" s="138"/>
      <c r="KB24" s="138"/>
      <c r="KC24" s="138"/>
      <c r="KD24" s="138"/>
      <c r="KE24" s="138"/>
      <c r="KF24" s="138"/>
      <c r="KG24" s="138"/>
      <c r="KH24" s="138"/>
      <c r="KI24" s="138"/>
      <c r="KJ24" s="138"/>
      <c r="KK24" s="138"/>
      <c r="KL24" s="138"/>
      <c r="KM24" s="138"/>
      <c r="KN24" s="138"/>
      <c r="KO24" s="138"/>
      <c r="KP24" s="138"/>
      <c r="KQ24" s="138"/>
      <c r="KR24" s="138"/>
      <c r="KS24" s="138"/>
      <c r="KT24" s="138"/>
      <c r="KU24" s="138"/>
      <c r="KV24" s="138"/>
      <c r="KW24" s="138"/>
      <c r="KX24" s="138"/>
      <c r="KY24" s="138"/>
      <c r="KZ24" s="138"/>
      <c r="LA24" s="138"/>
      <c r="LB24" s="138"/>
      <c r="LC24" s="138"/>
      <c r="LD24" s="138"/>
      <c r="LE24" s="138"/>
      <c r="LF24" s="138"/>
      <c r="LG24" s="138"/>
      <c r="LH24" s="138"/>
      <c r="LI24" s="138"/>
      <c r="LJ24" s="138"/>
      <c r="LK24" s="138"/>
      <c r="LL24" s="138"/>
      <c r="LM24" s="138"/>
      <c r="LN24" s="138"/>
      <c r="LO24" s="138"/>
      <c r="LP24" s="138"/>
      <c r="LQ24" s="138"/>
      <c r="LR24" s="138"/>
      <c r="LS24" s="138"/>
      <c r="LT24" s="138"/>
      <c r="LU24" s="138"/>
      <c r="LV24" s="138"/>
      <c r="LW24" s="138"/>
      <c r="LX24" s="138"/>
      <c r="LY24" s="138"/>
      <c r="LZ24" s="138"/>
      <c r="MA24" s="138"/>
      <c r="MB24" s="138"/>
      <c r="MC24" s="138"/>
      <c r="MD24" s="138"/>
      <c r="ME24" s="138"/>
      <c r="MF24" s="138"/>
      <c r="MG24" s="138"/>
      <c r="MH24" s="138"/>
      <c r="MI24" s="138"/>
      <c r="MJ24" s="138"/>
      <c r="MK24" s="138"/>
      <c r="ML24" s="138"/>
      <c r="MM24" s="138"/>
      <c r="MN24" s="138"/>
      <c r="MO24" s="138"/>
      <c r="MP24" s="138"/>
    </row>
    <row r="25" spans="1:354" ht="30.75" customHeight="1" x14ac:dyDescent="0.2">
      <c r="A25" s="269" t="s">
        <v>102</v>
      </c>
      <c r="B25" s="178" t="s">
        <v>65</v>
      </c>
      <c r="C25" s="616"/>
      <c r="D25" s="28" t="s">
        <v>39</v>
      </c>
      <c r="E25" s="28" t="s">
        <v>25</v>
      </c>
      <c r="F25" s="28" t="s">
        <v>122</v>
      </c>
      <c r="G25" s="29">
        <v>244</v>
      </c>
      <c r="H25" s="30">
        <v>7</v>
      </c>
      <c r="I25" s="30"/>
      <c r="J25" s="30"/>
      <c r="K25" s="30"/>
      <c r="L25" s="30"/>
      <c r="M25" s="30"/>
      <c r="N25" s="30"/>
      <c r="O25" s="30"/>
      <c r="P25" s="323"/>
      <c r="Q25" s="323"/>
      <c r="R25" s="323"/>
      <c r="S25" s="397">
        <f t="shared" si="6"/>
        <v>7</v>
      </c>
      <c r="T25" s="612"/>
      <c r="U25" s="133"/>
      <c r="V25" s="199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JB25" s="138"/>
      <c r="JC25" s="138"/>
      <c r="JD25" s="138"/>
      <c r="JE25" s="138"/>
      <c r="JF25" s="138"/>
      <c r="JG25" s="138"/>
      <c r="JH25" s="138"/>
      <c r="JI25" s="138"/>
      <c r="JJ25" s="138"/>
      <c r="JK25" s="138"/>
      <c r="JL25" s="138"/>
      <c r="JM25" s="138"/>
      <c r="JN25" s="138"/>
      <c r="JO25" s="138"/>
      <c r="JP25" s="138"/>
      <c r="JQ25" s="138"/>
      <c r="JR25" s="138"/>
      <c r="JS25" s="138"/>
      <c r="JT25" s="138"/>
      <c r="JU25" s="138"/>
      <c r="JV25" s="138"/>
      <c r="JW25" s="138"/>
      <c r="JX25" s="138"/>
      <c r="JY25" s="138"/>
      <c r="JZ25" s="138"/>
      <c r="KA25" s="138"/>
      <c r="KB25" s="138"/>
      <c r="KC25" s="138"/>
      <c r="KD25" s="138"/>
      <c r="KE25" s="138"/>
      <c r="KF25" s="138"/>
      <c r="KG25" s="138"/>
      <c r="KH25" s="138"/>
      <c r="KI25" s="138"/>
      <c r="KJ25" s="138"/>
      <c r="KK25" s="138"/>
      <c r="KL25" s="138"/>
      <c r="KM25" s="138"/>
      <c r="KN25" s="138"/>
      <c r="KO25" s="138"/>
      <c r="KP25" s="138"/>
      <c r="KQ25" s="138"/>
      <c r="KR25" s="138"/>
      <c r="KS25" s="138"/>
      <c r="KT25" s="138"/>
      <c r="KU25" s="138"/>
      <c r="KV25" s="138"/>
      <c r="KW25" s="138"/>
      <c r="KX25" s="138"/>
      <c r="KY25" s="138"/>
      <c r="KZ25" s="138"/>
      <c r="LA25" s="138"/>
      <c r="LB25" s="138"/>
      <c r="LC25" s="138"/>
      <c r="LD25" s="138"/>
      <c r="LE25" s="138"/>
      <c r="LF25" s="138"/>
      <c r="LG25" s="138"/>
      <c r="LH25" s="138"/>
      <c r="LI25" s="138"/>
      <c r="LJ25" s="138"/>
      <c r="LK25" s="138"/>
      <c r="LL25" s="138"/>
      <c r="LM25" s="138"/>
      <c r="LN25" s="138"/>
      <c r="LO25" s="138"/>
      <c r="LP25" s="138"/>
      <c r="LQ25" s="138"/>
      <c r="LR25" s="138"/>
      <c r="LS25" s="138"/>
      <c r="LT25" s="138"/>
      <c r="LU25" s="138"/>
      <c r="LV25" s="138"/>
      <c r="LW25" s="138"/>
      <c r="LX25" s="138"/>
      <c r="LY25" s="138"/>
      <c r="LZ25" s="138"/>
      <c r="MA25" s="138"/>
      <c r="MB25" s="138"/>
      <c r="MC25" s="138"/>
      <c r="MD25" s="138"/>
      <c r="ME25" s="138"/>
      <c r="MF25" s="138"/>
      <c r="MG25" s="138"/>
      <c r="MH25" s="138"/>
      <c r="MI25" s="138"/>
      <c r="MJ25" s="138"/>
      <c r="MK25" s="138"/>
      <c r="ML25" s="138"/>
      <c r="MM25" s="138"/>
      <c r="MN25" s="138"/>
      <c r="MO25" s="138"/>
      <c r="MP25" s="138"/>
    </row>
    <row r="26" spans="1:354" ht="20.25" customHeight="1" x14ac:dyDescent="0.2">
      <c r="A26" s="269" t="s">
        <v>103</v>
      </c>
      <c r="B26" s="31" t="s">
        <v>27</v>
      </c>
      <c r="C26" s="616"/>
      <c r="D26" s="28" t="s">
        <v>39</v>
      </c>
      <c r="E26" s="28" t="s">
        <v>25</v>
      </c>
      <c r="F26" s="28" t="s">
        <v>122</v>
      </c>
      <c r="G26" s="29">
        <v>244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97">
        <f t="shared" si="6"/>
        <v>0</v>
      </c>
      <c r="T26" s="612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JB26" s="138"/>
      <c r="JC26" s="138"/>
      <c r="JD26" s="138"/>
      <c r="JE26" s="138"/>
      <c r="JF26" s="138"/>
      <c r="JG26" s="138"/>
      <c r="JH26" s="138"/>
      <c r="JI26" s="138"/>
      <c r="JJ26" s="138"/>
      <c r="JK26" s="138"/>
      <c r="JL26" s="138"/>
      <c r="JM26" s="138"/>
      <c r="JN26" s="138"/>
      <c r="JO26" s="138"/>
      <c r="JP26" s="138"/>
      <c r="JQ26" s="138"/>
      <c r="JR26" s="138"/>
      <c r="JS26" s="138"/>
      <c r="JT26" s="138"/>
      <c r="JU26" s="138"/>
      <c r="JV26" s="138"/>
      <c r="JW26" s="138"/>
      <c r="JX26" s="138"/>
      <c r="JY26" s="138"/>
      <c r="JZ26" s="138"/>
      <c r="KA26" s="138"/>
      <c r="KB26" s="138"/>
      <c r="KC26" s="138"/>
      <c r="KD26" s="138"/>
      <c r="KE26" s="138"/>
      <c r="KF26" s="138"/>
      <c r="KG26" s="138"/>
      <c r="KH26" s="138"/>
      <c r="KI26" s="138"/>
      <c r="KJ26" s="138"/>
      <c r="KK26" s="138"/>
      <c r="KL26" s="138"/>
      <c r="KM26" s="138"/>
      <c r="KN26" s="138"/>
      <c r="KO26" s="138"/>
      <c r="KP26" s="138"/>
      <c r="KQ26" s="138"/>
      <c r="KR26" s="138"/>
      <c r="KS26" s="138"/>
      <c r="KT26" s="138"/>
      <c r="KU26" s="138"/>
      <c r="KV26" s="138"/>
      <c r="KW26" s="138"/>
      <c r="KX26" s="138"/>
      <c r="KY26" s="138"/>
      <c r="KZ26" s="138"/>
      <c r="LA26" s="138"/>
      <c r="LB26" s="138"/>
      <c r="LC26" s="138"/>
      <c r="LD26" s="138"/>
      <c r="LE26" s="138"/>
      <c r="LF26" s="138"/>
      <c r="LG26" s="138"/>
      <c r="LH26" s="138"/>
      <c r="LI26" s="138"/>
      <c r="LJ26" s="138"/>
      <c r="LK26" s="138"/>
      <c r="LL26" s="138"/>
      <c r="LM26" s="138"/>
      <c r="LN26" s="138"/>
      <c r="LO26" s="138"/>
      <c r="LP26" s="138"/>
      <c r="LQ26" s="138"/>
      <c r="LR26" s="138"/>
      <c r="LS26" s="138"/>
      <c r="LT26" s="138"/>
      <c r="LU26" s="138"/>
      <c r="LV26" s="138"/>
      <c r="LW26" s="138"/>
      <c r="LX26" s="138"/>
      <c r="LY26" s="138"/>
      <c r="LZ26" s="138"/>
      <c r="MA26" s="138"/>
      <c r="MB26" s="138"/>
      <c r="MC26" s="138"/>
      <c r="MD26" s="138"/>
      <c r="ME26" s="138"/>
      <c r="MF26" s="138"/>
      <c r="MG26" s="138"/>
      <c r="MH26" s="138"/>
      <c r="MI26" s="138"/>
      <c r="MJ26" s="138"/>
      <c r="MK26" s="138"/>
      <c r="ML26" s="138"/>
      <c r="MM26" s="138"/>
      <c r="MN26" s="138"/>
      <c r="MO26" s="138"/>
      <c r="MP26" s="138"/>
    </row>
    <row r="27" spans="1:354" ht="20.25" customHeight="1" x14ac:dyDescent="0.2">
      <c r="A27" s="594" t="s">
        <v>104</v>
      </c>
      <c r="B27" s="605" t="s">
        <v>96</v>
      </c>
      <c r="C27" s="616"/>
      <c r="D27" s="602" t="s">
        <v>39</v>
      </c>
      <c r="E27" s="602" t="s">
        <v>25</v>
      </c>
      <c r="F27" s="381" t="s">
        <v>136</v>
      </c>
      <c r="G27" s="25">
        <v>244</v>
      </c>
      <c r="H27" s="32">
        <f>H28+H29</f>
        <v>0</v>
      </c>
      <c r="I27" s="32">
        <f>I28+I29</f>
        <v>447.81800000000004</v>
      </c>
      <c r="J27" s="32">
        <f>J28+J29</f>
        <v>113.63</v>
      </c>
      <c r="K27" s="32">
        <f>K28+K29</f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f t="shared" si="6"/>
        <v>561.44800000000009</v>
      </c>
      <c r="T27" s="612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IU27" s="138"/>
      <c r="JB27" s="138"/>
      <c r="JC27" s="138"/>
      <c r="JD27" s="138"/>
      <c r="JE27" s="138"/>
      <c r="JF27" s="138"/>
      <c r="JG27" s="138"/>
      <c r="JH27" s="138"/>
      <c r="JI27" s="138"/>
      <c r="JJ27" s="138"/>
      <c r="JK27" s="138"/>
      <c r="JL27" s="138"/>
      <c r="JM27" s="138"/>
      <c r="JN27" s="138"/>
      <c r="JO27" s="138"/>
      <c r="JP27" s="138"/>
      <c r="JQ27" s="138"/>
      <c r="JR27" s="138"/>
      <c r="JS27" s="138"/>
      <c r="JT27" s="138"/>
      <c r="JU27" s="138"/>
      <c r="JV27" s="138"/>
      <c r="JW27" s="138"/>
      <c r="JX27" s="138"/>
      <c r="JY27" s="138"/>
      <c r="JZ27" s="138"/>
      <c r="KA27" s="138"/>
      <c r="KB27" s="138"/>
      <c r="KC27" s="138"/>
      <c r="KD27" s="138"/>
      <c r="KE27" s="138"/>
      <c r="KF27" s="138"/>
      <c r="KG27" s="138"/>
      <c r="KH27" s="138"/>
      <c r="KI27" s="138"/>
      <c r="KJ27" s="138"/>
      <c r="KK27" s="138"/>
      <c r="KL27" s="138"/>
      <c r="KM27" s="138"/>
      <c r="KN27" s="138"/>
      <c r="KO27" s="138"/>
      <c r="KP27" s="138"/>
      <c r="KQ27" s="138"/>
      <c r="KR27" s="138"/>
      <c r="KS27" s="138"/>
      <c r="KT27" s="138"/>
      <c r="KU27" s="138"/>
      <c r="KV27" s="138"/>
      <c r="KW27" s="138"/>
      <c r="KX27" s="138"/>
      <c r="KY27" s="138"/>
      <c r="KZ27" s="138"/>
      <c r="LA27" s="138"/>
      <c r="LB27" s="138"/>
      <c r="LC27" s="138"/>
      <c r="LD27" s="138"/>
      <c r="LE27" s="138"/>
      <c r="LF27" s="138"/>
      <c r="LG27" s="138"/>
      <c r="LH27" s="138"/>
      <c r="LI27" s="138"/>
      <c r="LJ27" s="138"/>
      <c r="LK27" s="138"/>
      <c r="LL27" s="138"/>
      <c r="LM27" s="138"/>
      <c r="LN27" s="138"/>
      <c r="LO27" s="138"/>
      <c r="LP27" s="138"/>
      <c r="LQ27" s="138"/>
      <c r="LR27" s="138"/>
      <c r="LS27" s="138"/>
      <c r="LT27" s="138"/>
      <c r="LU27" s="138"/>
      <c r="LV27" s="138"/>
      <c r="LW27" s="138"/>
      <c r="LX27" s="138"/>
      <c r="LY27" s="138"/>
      <c r="LZ27" s="138"/>
      <c r="MA27" s="138"/>
      <c r="MB27" s="138"/>
      <c r="MC27" s="138"/>
      <c r="MD27" s="138"/>
      <c r="ME27" s="138"/>
      <c r="MF27" s="138"/>
      <c r="MG27" s="138"/>
      <c r="MH27" s="138"/>
      <c r="MI27" s="138"/>
      <c r="MJ27" s="138"/>
      <c r="MK27" s="138"/>
      <c r="ML27" s="138"/>
      <c r="MM27" s="138"/>
      <c r="MN27" s="138"/>
      <c r="MO27" s="138"/>
      <c r="MP27" s="138"/>
    </row>
    <row r="28" spans="1:354" s="21" customFormat="1" ht="20.25" customHeight="1" x14ac:dyDescent="0.2">
      <c r="A28" s="595"/>
      <c r="B28" s="606"/>
      <c r="C28" s="616"/>
      <c r="D28" s="603"/>
      <c r="E28" s="603"/>
      <c r="F28" s="33" t="s">
        <v>134</v>
      </c>
      <c r="G28" s="34">
        <v>244</v>
      </c>
      <c r="H28" s="35"/>
      <c r="I28" s="35">
        <v>434.77431000000001</v>
      </c>
      <c r="J28" s="35">
        <v>112.5</v>
      </c>
      <c r="K28" s="35"/>
      <c r="L28" s="35"/>
      <c r="M28" s="35"/>
      <c r="N28" s="35"/>
      <c r="O28" s="35"/>
      <c r="P28" s="35"/>
      <c r="Q28" s="35"/>
      <c r="R28" s="35"/>
      <c r="S28" s="406">
        <f t="shared" si="6"/>
        <v>547.27431000000001</v>
      </c>
      <c r="T28" s="61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KK28" s="22"/>
      <c r="KL28" s="22"/>
      <c r="KM28" s="22"/>
      <c r="KN28" s="22"/>
      <c r="KO28" s="22"/>
      <c r="KP28" s="22"/>
      <c r="KQ28" s="22"/>
      <c r="KR28" s="22"/>
      <c r="KS28" s="22"/>
      <c r="KT28" s="22"/>
      <c r="KU28" s="22"/>
      <c r="KV28" s="22"/>
      <c r="KW28" s="22"/>
      <c r="KX28" s="22"/>
      <c r="KY28" s="22"/>
      <c r="KZ28" s="22"/>
      <c r="LA28" s="22"/>
      <c r="LB28" s="22"/>
      <c r="LC28" s="22"/>
      <c r="LD28" s="22"/>
      <c r="LE28" s="22"/>
      <c r="LF28" s="22"/>
      <c r="LG28" s="22"/>
      <c r="LH28" s="22"/>
      <c r="LI28" s="22"/>
      <c r="LJ28" s="22"/>
      <c r="LK28" s="22"/>
      <c r="LL28" s="22"/>
      <c r="LM28" s="22"/>
      <c r="LN28" s="22"/>
      <c r="LO28" s="22"/>
      <c r="LP28" s="22"/>
      <c r="LQ28" s="22"/>
      <c r="LR28" s="22"/>
      <c r="LS28" s="22"/>
      <c r="LT28" s="22"/>
      <c r="LU28" s="22"/>
      <c r="LV28" s="22"/>
      <c r="LW28" s="22"/>
      <c r="LX28" s="22"/>
      <c r="LY28" s="22"/>
      <c r="LZ28" s="22"/>
      <c r="MA28" s="22"/>
      <c r="MB28" s="22"/>
      <c r="MC28" s="22"/>
      <c r="MD28" s="22"/>
      <c r="ME28" s="22"/>
      <c r="MF28" s="22"/>
      <c r="MG28" s="22"/>
      <c r="MH28" s="22"/>
      <c r="MI28" s="22"/>
      <c r="MJ28" s="22"/>
      <c r="MK28" s="22"/>
      <c r="ML28" s="22"/>
      <c r="MM28" s="22"/>
      <c r="MN28" s="22"/>
      <c r="MO28" s="22"/>
      <c r="MP28" s="22"/>
    </row>
    <row r="29" spans="1:354" ht="20.25" customHeight="1" x14ac:dyDescent="0.2">
      <c r="A29" s="596"/>
      <c r="B29" s="607"/>
      <c r="C29" s="616"/>
      <c r="D29" s="604"/>
      <c r="E29" s="604"/>
      <c r="F29" s="36" t="s">
        <v>135</v>
      </c>
      <c r="G29" s="37">
        <v>244</v>
      </c>
      <c r="H29" s="38"/>
      <c r="I29" s="38">
        <v>13.04369</v>
      </c>
      <c r="J29" s="38">
        <v>1.1299999999999999</v>
      </c>
      <c r="K29" s="38"/>
      <c r="L29" s="38"/>
      <c r="M29" s="38"/>
      <c r="N29" s="38"/>
      <c r="O29" s="38"/>
      <c r="P29" s="296"/>
      <c r="Q29" s="296"/>
      <c r="R29" s="296"/>
      <c r="S29" s="396">
        <f t="shared" si="6"/>
        <v>14.173690000000001</v>
      </c>
      <c r="T29" s="612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IV29" s="138"/>
      <c r="IW29" s="138"/>
      <c r="IX29" s="138"/>
      <c r="IY29" s="138"/>
      <c r="IZ29" s="138"/>
      <c r="JA29" s="138"/>
      <c r="JB29" s="138"/>
      <c r="JC29" s="138"/>
      <c r="JD29" s="138"/>
      <c r="JE29" s="138"/>
      <c r="JF29" s="138"/>
      <c r="JG29" s="138"/>
      <c r="JH29" s="138"/>
      <c r="JI29" s="138"/>
      <c r="JJ29" s="138"/>
      <c r="JK29" s="138"/>
      <c r="JL29" s="138"/>
      <c r="JM29" s="138"/>
      <c r="JN29" s="138"/>
      <c r="JO29" s="138"/>
      <c r="JP29" s="138"/>
      <c r="JQ29" s="138"/>
      <c r="JR29" s="138"/>
      <c r="JS29" s="138"/>
      <c r="JT29" s="138"/>
      <c r="JU29" s="138"/>
      <c r="JV29" s="138"/>
      <c r="JW29" s="138"/>
      <c r="JX29" s="138"/>
      <c r="JY29" s="138"/>
      <c r="JZ29" s="138"/>
      <c r="KA29" s="138"/>
      <c r="KB29" s="138"/>
      <c r="KC29" s="138"/>
      <c r="KD29" s="138"/>
      <c r="KE29" s="138"/>
      <c r="KF29" s="138"/>
      <c r="KG29" s="138"/>
      <c r="KH29" s="138"/>
      <c r="KI29" s="138"/>
      <c r="KJ29" s="138"/>
      <c r="KK29" s="138"/>
      <c r="KL29" s="138"/>
      <c r="KM29" s="138"/>
      <c r="KN29" s="138"/>
      <c r="KO29" s="138"/>
      <c r="KP29" s="138"/>
      <c r="KQ29" s="138"/>
      <c r="KR29" s="138"/>
      <c r="KS29" s="138"/>
      <c r="KT29" s="138"/>
      <c r="KU29" s="138"/>
      <c r="KV29" s="138"/>
      <c r="KW29" s="138"/>
      <c r="KX29" s="138"/>
      <c r="KY29" s="138"/>
      <c r="KZ29" s="138"/>
      <c r="LA29" s="138"/>
      <c r="LB29" s="138"/>
      <c r="LC29" s="138"/>
      <c r="LD29" s="138"/>
      <c r="LE29" s="138"/>
      <c r="LF29" s="138"/>
      <c r="LG29" s="138"/>
      <c r="LH29" s="138"/>
      <c r="LI29" s="138"/>
      <c r="LJ29" s="138"/>
      <c r="LK29" s="138"/>
      <c r="LL29" s="138"/>
      <c r="LM29" s="138"/>
      <c r="LN29" s="138"/>
      <c r="LO29" s="138"/>
      <c r="LP29" s="138"/>
      <c r="LQ29" s="138"/>
      <c r="LR29" s="138"/>
      <c r="LS29" s="138"/>
      <c r="LT29" s="138"/>
      <c r="LU29" s="138"/>
      <c r="LV29" s="138"/>
      <c r="LW29" s="138"/>
      <c r="LX29" s="138"/>
      <c r="LY29" s="138"/>
      <c r="LZ29" s="138"/>
      <c r="MA29" s="138"/>
      <c r="MB29" s="138"/>
      <c r="MC29" s="138"/>
      <c r="MD29" s="138"/>
      <c r="ME29" s="138"/>
      <c r="MF29" s="138"/>
      <c r="MG29" s="138"/>
      <c r="MH29" s="138"/>
      <c r="MI29" s="138"/>
      <c r="MJ29" s="138"/>
      <c r="MK29" s="138"/>
      <c r="ML29" s="138"/>
      <c r="MM29" s="138"/>
      <c r="MN29" s="138"/>
      <c r="MO29" s="138"/>
      <c r="MP29" s="138"/>
    </row>
    <row r="30" spans="1:354" ht="20.25" customHeight="1" x14ac:dyDescent="0.2">
      <c r="A30" s="594" t="s">
        <v>147</v>
      </c>
      <c r="B30" s="605" t="s">
        <v>203</v>
      </c>
      <c r="C30" s="616"/>
      <c r="D30" s="602" t="s">
        <v>39</v>
      </c>
      <c r="E30" s="602" t="s">
        <v>25</v>
      </c>
      <c r="F30" s="381" t="s">
        <v>200</v>
      </c>
      <c r="G30" s="25">
        <v>244</v>
      </c>
      <c r="H30" s="32">
        <f>H31+H32</f>
        <v>0</v>
      </c>
      <c r="I30" s="32">
        <f>I31+I32</f>
        <v>0</v>
      </c>
      <c r="J30" s="32">
        <f>J31+J32</f>
        <v>0</v>
      </c>
      <c r="K30" s="32">
        <f>K31+K32</f>
        <v>0</v>
      </c>
      <c r="L30" s="32">
        <f>L31+L32</f>
        <v>1151.45</v>
      </c>
      <c r="M30" s="32">
        <f t="shared" ref="M30:P30" si="7">M31+M32</f>
        <v>0</v>
      </c>
      <c r="N30" s="130">
        <f t="shared" si="7"/>
        <v>606</v>
      </c>
      <c r="O30" s="130">
        <f t="shared" si="7"/>
        <v>0</v>
      </c>
      <c r="P30" s="32">
        <f t="shared" si="7"/>
        <v>0</v>
      </c>
      <c r="Q30" s="407">
        <f t="shared" ref="Q30:R30" si="8">Q31+Q32</f>
        <v>0</v>
      </c>
      <c r="R30" s="407">
        <f t="shared" si="8"/>
        <v>0</v>
      </c>
      <c r="S30" s="395">
        <f t="shared" si="6"/>
        <v>1757.45</v>
      </c>
      <c r="T30" s="612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IU30" s="138"/>
      <c r="JB30" s="138"/>
      <c r="JC30" s="138"/>
      <c r="JD30" s="138"/>
      <c r="JE30" s="138"/>
      <c r="JF30" s="138"/>
      <c r="JG30" s="138"/>
      <c r="JH30" s="138"/>
      <c r="JI30" s="138"/>
      <c r="JJ30" s="138"/>
      <c r="JK30" s="138"/>
      <c r="JL30" s="138"/>
      <c r="JM30" s="138"/>
      <c r="JN30" s="138"/>
      <c r="JO30" s="138"/>
      <c r="JP30" s="138"/>
      <c r="JQ30" s="138"/>
      <c r="JR30" s="138"/>
      <c r="JS30" s="138"/>
      <c r="JT30" s="138"/>
      <c r="JU30" s="138"/>
      <c r="JV30" s="138"/>
      <c r="JW30" s="138"/>
      <c r="JX30" s="138"/>
      <c r="JY30" s="138"/>
      <c r="JZ30" s="138"/>
      <c r="KA30" s="138"/>
      <c r="KB30" s="138"/>
      <c r="KC30" s="138"/>
      <c r="KD30" s="138"/>
      <c r="KE30" s="138"/>
      <c r="KF30" s="138"/>
      <c r="KG30" s="138"/>
      <c r="KH30" s="138"/>
      <c r="KI30" s="138"/>
      <c r="KJ30" s="138"/>
      <c r="KK30" s="138"/>
      <c r="KL30" s="138"/>
      <c r="KM30" s="138"/>
      <c r="KN30" s="138"/>
      <c r="KO30" s="138"/>
      <c r="KP30" s="138"/>
      <c r="KQ30" s="138"/>
      <c r="KR30" s="138"/>
      <c r="KS30" s="138"/>
      <c r="KT30" s="138"/>
      <c r="KU30" s="138"/>
      <c r="KV30" s="138"/>
      <c r="KW30" s="138"/>
      <c r="KX30" s="138"/>
      <c r="KY30" s="138"/>
      <c r="KZ30" s="138"/>
      <c r="LA30" s="138"/>
      <c r="LB30" s="138"/>
      <c r="LC30" s="138"/>
      <c r="LD30" s="138"/>
      <c r="LE30" s="138"/>
      <c r="LF30" s="138"/>
      <c r="LG30" s="138"/>
      <c r="LH30" s="138"/>
      <c r="LI30" s="138"/>
      <c r="LJ30" s="138"/>
      <c r="LK30" s="138"/>
      <c r="LL30" s="138"/>
      <c r="LM30" s="138"/>
      <c r="LN30" s="138"/>
      <c r="LO30" s="138"/>
      <c r="LP30" s="138"/>
      <c r="LQ30" s="138"/>
      <c r="LR30" s="138"/>
      <c r="LS30" s="138"/>
      <c r="LT30" s="138"/>
      <c r="LU30" s="138"/>
      <c r="LV30" s="138"/>
      <c r="LW30" s="138"/>
      <c r="LX30" s="138"/>
      <c r="LY30" s="138"/>
      <c r="LZ30" s="138"/>
      <c r="MA30" s="138"/>
      <c r="MB30" s="138"/>
      <c r="MC30" s="138"/>
      <c r="MD30" s="138"/>
      <c r="ME30" s="138"/>
      <c r="MF30" s="138"/>
      <c r="MG30" s="138"/>
      <c r="MH30" s="138"/>
      <c r="MI30" s="138"/>
      <c r="MJ30" s="138"/>
      <c r="MK30" s="138"/>
      <c r="ML30" s="138"/>
      <c r="MM30" s="138"/>
      <c r="MN30" s="138"/>
      <c r="MO30" s="138"/>
      <c r="MP30" s="138"/>
    </row>
    <row r="31" spans="1:354" s="21" customFormat="1" ht="20.25" customHeight="1" x14ac:dyDescent="0.2">
      <c r="A31" s="595"/>
      <c r="B31" s="606"/>
      <c r="C31" s="616"/>
      <c r="D31" s="603"/>
      <c r="E31" s="603"/>
      <c r="F31" s="33" t="s">
        <v>201</v>
      </c>
      <c r="G31" s="34">
        <v>244</v>
      </c>
      <c r="H31" s="35"/>
      <c r="I31" s="35"/>
      <c r="J31" s="35"/>
      <c r="K31" s="35"/>
      <c r="L31" s="35">
        <v>1137.8</v>
      </c>
      <c r="M31" s="35"/>
      <c r="N31" s="35">
        <v>600</v>
      </c>
      <c r="O31" s="35"/>
      <c r="P31" s="35"/>
      <c r="Q31" s="35"/>
      <c r="R31" s="35"/>
      <c r="S31" s="406">
        <f t="shared" si="6"/>
        <v>1737.8</v>
      </c>
      <c r="T31" s="61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IU31" s="22"/>
      <c r="IV31" s="22"/>
      <c r="IW31" s="22"/>
      <c r="IX31" s="22"/>
      <c r="IY31" s="22"/>
      <c r="IZ31" s="22"/>
      <c r="JA31" s="22"/>
      <c r="JB31" s="22"/>
      <c r="JC31" s="22"/>
      <c r="JD31" s="22"/>
      <c r="JE31" s="22"/>
      <c r="JF31" s="22"/>
      <c r="JG31" s="22"/>
      <c r="JH31" s="22"/>
      <c r="JI31" s="22"/>
      <c r="JJ31" s="22"/>
      <c r="JK31" s="22"/>
      <c r="JL31" s="22"/>
      <c r="JM31" s="22"/>
      <c r="JN31" s="22"/>
      <c r="JO31" s="22"/>
      <c r="JP31" s="22"/>
      <c r="JQ31" s="22"/>
      <c r="JR31" s="22"/>
      <c r="JS31" s="22"/>
      <c r="JT31" s="22"/>
      <c r="JU31" s="22"/>
      <c r="JV31" s="22"/>
      <c r="JW31" s="22"/>
      <c r="JX31" s="22"/>
      <c r="JY31" s="22"/>
      <c r="JZ31" s="22"/>
      <c r="KA31" s="22"/>
      <c r="KB31" s="22"/>
      <c r="KC31" s="22"/>
      <c r="KD31" s="22"/>
      <c r="KE31" s="22"/>
      <c r="KF31" s="22"/>
      <c r="KG31" s="22"/>
      <c r="KH31" s="22"/>
      <c r="KI31" s="22"/>
      <c r="KJ31" s="22"/>
      <c r="KK31" s="22"/>
      <c r="KL31" s="22"/>
      <c r="KM31" s="22"/>
      <c r="KN31" s="22"/>
      <c r="KO31" s="22"/>
      <c r="KP31" s="22"/>
      <c r="KQ31" s="22"/>
      <c r="KR31" s="22"/>
      <c r="KS31" s="22"/>
      <c r="KT31" s="22"/>
      <c r="KU31" s="22"/>
      <c r="KV31" s="22"/>
      <c r="KW31" s="22"/>
      <c r="KX31" s="22"/>
      <c r="KY31" s="22"/>
      <c r="KZ31" s="22"/>
      <c r="LA31" s="22"/>
      <c r="LB31" s="22"/>
      <c r="LC31" s="22"/>
      <c r="LD31" s="22"/>
      <c r="LE31" s="22"/>
      <c r="LF31" s="22"/>
      <c r="LG31" s="22"/>
      <c r="LH31" s="22"/>
      <c r="LI31" s="22"/>
      <c r="LJ31" s="22"/>
      <c r="LK31" s="22"/>
      <c r="LL31" s="22"/>
      <c r="LM31" s="22"/>
      <c r="LN31" s="22"/>
      <c r="LO31" s="22"/>
      <c r="LP31" s="22"/>
      <c r="LQ31" s="22"/>
      <c r="LR31" s="22"/>
      <c r="LS31" s="22"/>
      <c r="LT31" s="22"/>
      <c r="LU31" s="22"/>
      <c r="LV31" s="22"/>
      <c r="LW31" s="22"/>
      <c r="LX31" s="22"/>
      <c r="LY31" s="22"/>
      <c r="LZ31" s="22"/>
      <c r="MA31" s="22"/>
      <c r="MB31" s="22"/>
      <c r="MC31" s="22"/>
      <c r="MD31" s="22"/>
      <c r="ME31" s="22"/>
      <c r="MF31" s="22"/>
      <c r="MG31" s="22"/>
      <c r="MH31" s="22"/>
      <c r="MI31" s="22"/>
      <c r="MJ31" s="22"/>
      <c r="MK31" s="22"/>
      <c r="ML31" s="22"/>
      <c r="MM31" s="22"/>
      <c r="MN31" s="22"/>
      <c r="MO31" s="22"/>
      <c r="MP31" s="22"/>
    </row>
    <row r="32" spans="1:354" ht="20.25" customHeight="1" x14ac:dyDescent="0.2">
      <c r="A32" s="596"/>
      <c r="B32" s="607"/>
      <c r="C32" s="616"/>
      <c r="D32" s="604"/>
      <c r="E32" s="604"/>
      <c r="F32" s="36" t="s">
        <v>202</v>
      </c>
      <c r="G32" s="37">
        <v>244</v>
      </c>
      <c r="H32" s="38"/>
      <c r="I32" s="38"/>
      <c r="J32" s="38"/>
      <c r="K32" s="38"/>
      <c r="L32" s="38">
        <v>13.65</v>
      </c>
      <c r="M32" s="38"/>
      <c r="N32" s="38">
        <v>6</v>
      </c>
      <c r="O32" s="38"/>
      <c r="P32" s="38"/>
      <c r="Q32" s="38"/>
      <c r="R32" s="38"/>
      <c r="S32" s="396">
        <f t="shared" si="6"/>
        <v>19.649999999999999</v>
      </c>
      <c r="T32" s="612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IV32" s="138"/>
      <c r="IW32" s="138"/>
      <c r="IX32" s="138"/>
      <c r="IY32" s="138"/>
      <c r="IZ32" s="138"/>
      <c r="JA32" s="138"/>
      <c r="JB32" s="138"/>
      <c r="JC32" s="138"/>
      <c r="JD32" s="138"/>
      <c r="JE32" s="138"/>
      <c r="JF32" s="138"/>
      <c r="JG32" s="138"/>
      <c r="JH32" s="138"/>
      <c r="JI32" s="138"/>
      <c r="JJ32" s="138"/>
      <c r="JK32" s="138"/>
      <c r="JL32" s="138"/>
      <c r="JM32" s="138"/>
      <c r="JN32" s="138"/>
      <c r="JO32" s="138"/>
      <c r="JP32" s="138"/>
      <c r="JQ32" s="138"/>
      <c r="JR32" s="138"/>
      <c r="JS32" s="138"/>
      <c r="JT32" s="138"/>
      <c r="JU32" s="138"/>
      <c r="JV32" s="138"/>
      <c r="JW32" s="138"/>
      <c r="JX32" s="138"/>
      <c r="JY32" s="138"/>
      <c r="JZ32" s="138"/>
      <c r="KA32" s="138"/>
      <c r="KB32" s="138"/>
      <c r="KC32" s="138"/>
      <c r="KD32" s="138"/>
      <c r="KE32" s="138"/>
      <c r="KF32" s="138"/>
      <c r="KG32" s="138"/>
      <c r="KH32" s="138"/>
      <c r="KI32" s="138"/>
      <c r="KJ32" s="138"/>
      <c r="KK32" s="138"/>
      <c r="KL32" s="138"/>
      <c r="KM32" s="138"/>
      <c r="KN32" s="138"/>
      <c r="KO32" s="138"/>
      <c r="KP32" s="138"/>
      <c r="KQ32" s="138"/>
      <c r="KR32" s="138"/>
      <c r="KS32" s="138"/>
      <c r="KT32" s="138"/>
      <c r="KU32" s="138"/>
      <c r="KV32" s="138"/>
      <c r="KW32" s="138"/>
      <c r="KX32" s="138"/>
      <c r="KY32" s="138"/>
      <c r="KZ32" s="138"/>
      <c r="LA32" s="138"/>
      <c r="LB32" s="138"/>
      <c r="LC32" s="138"/>
      <c r="LD32" s="138"/>
      <c r="LE32" s="138"/>
      <c r="LF32" s="138"/>
      <c r="LG32" s="138"/>
      <c r="LH32" s="138"/>
      <c r="LI32" s="138"/>
      <c r="LJ32" s="138"/>
      <c r="LK32" s="138"/>
      <c r="LL32" s="138"/>
      <c r="LM32" s="138"/>
      <c r="LN32" s="138"/>
      <c r="LO32" s="138"/>
      <c r="LP32" s="138"/>
      <c r="LQ32" s="138"/>
      <c r="LR32" s="138"/>
      <c r="LS32" s="138"/>
      <c r="LT32" s="138"/>
      <c r="LU32" s="138"/>
      <c r="LV32" s="138"/>
      <c r="LW32" s="138"/>
      <c r="LX32" s="138"/>
      <c r="LY32" s="138"/>
      <c r="LZ32" s="138"/>
      <c r="MA32" s="138"/>
      <c r="MB32" s="138"/>
      <c r="MC32" s="138"/>
      <c r="MD32" s="138"/>
      <c r="ME32" s="138"/>
      <c r="MF32" s="138"/>
      <c r="MG32" s="138"/>
      <c r="MH32" s="138"/>
      <c r="MI32" s="138"/>
      <c r="MJ32" s="138"/>
      <c r="MK32" s="138"/>
      <c r="ML32" s="138"/>
      <c r="MM32" s="138"/>
      <c r="MN32" s="138"/>
      <c r="MO32" s="138"/>
      <c r="MP32" s="138"/>
    </row>
    <row r="33" spans="1:354" ht="20.25" customHeight="1" x14ac:dyDescent="0.2">
      <c r="A33" s="595" t="s">
        <v>148</v>
      </c>
      <c r="B33" s="606" t="s">
        <v>246</v>
      </c>
      <c r="C33" s="616"/>
      <c r="D33" s="614" t="s">
        <v>39</v>
      </c>
      <c r="E33" s="614" t="s">
        <v>25</v>
      </c>
      <c r="F33" s="409" t="s">
        <v>200</v>
      </c>
      <c r="G33" s="375"/>
      <c r="H33" s="395">
        <f>H34+H35</f>
        <v>0</v>
      </c>
      <c r="I33" s="395">
        <f>I34+I35</f>
        <v>0</v>
      </c>
      <c r="J33" s="395">
        <f>J34+J35</f>
        <v>0</v>
      </c>
      <c r="K33" s="395">
        <f>K34+K35</f>
        <v>0</v>
      </c>
      <c r="L33" s="395">
        <f>L34+L35</f>
        <v>0</v>
      </c>
      <c r="M33" s="395">
        <f t="shared" ref="M33:Q33" si="9">M34+M35</f>
        <v>0</v>
      </c>
      <c r="N33" s="410">
        <f t="shared" si="9"/>
        <v>26.92</v>
      </c>
      <c r="O33" s="410">
        <f t="shared" si="9"/>
        <v>0</v>
      </c>
      <c r="P33" s="395">
        <f t="shared" si="9"/>
        <v>0</v>
      </c>
      <c r="Q33" s="411">
        <f t="shared" si="9"/>
        <v>0</v>
      </c>
      <c r="R33" s="411">
        <f t="shared" ref="R33" si="10">R34+R35</f>
        <v>0</v>
      </c>
      <c r="S33" s="395">
        <f t="shared" si="6"/>
        <v>26.92</v>
      </c>
      <c r="T33" s="612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IU33" s="138"/>
      <c r="JB33" s="138"/>
      <c r="JC33" s="138"/>
      <c r="JD33" s="138"/>
      <c r="JE33" s="138"/>
      <c r="JF33" s="138"/>
      <c r="JG33" s="138"/>
      <c r="JH33" s="138"/>
      <c r="JI33" s="138"/>
      <c r="JJ33" s="138"/>
      <c r="JK33" s="138"/>
      <c r="JL33" s="138"/>
      <c r="JM33" s="138"/>
      <c r="JN33" s="138"/>
      <c r="JO33" s="138"/>
      <c r="JP33" s="138"/>
      <c r="JQ33" s="138"/>
      <c r="JR33" s="138"/>
      <c r="JS33" s="138"/>
      <c r="JT33" s="138"/>
      <c r="JU33" s="138"/>
      <c r="JV33" s="138"/>
      <c r="JW33" s="138"/>
      <c r="JX33" s="138"/>
      <c r="JY33" s="138"/>
      <c r="JZ33" s="138"/>
      <c r="KA33" s="138"/>
      <c r="KB33" s="138"/>
      <c r="KC33" s="138"/>
      <c r="KD33" s="138"/>
      <c r="KE33" s="138"/>
      <c r="KF33" s="138"/>
      <c r="KG33" s="138"/>
      <c r="KH33" s="138"/>
      <c r="KI33" s="138"/>
      <c r="KJ33" s="138"/>
      <c r="KK33" s="138"/>
      <c r="KL33" s="138"/>
      <c r="KM33" s="138"/>
      <c r="KN33" s="138"/>
      <c r="KO33" s="138"/>
      <c r="KP33" s="138"/>
      <c r="KQ33" s="138"/>
      <c r="KR33" s="138"/>
      <c r="KS33" s="138"/>
      <c r="KT33" s="138"/>
      <c r="KU33" s="138"/>
      <c r="KV33" s="138"/>
      <c r="KW33" s="138"/>
      <c r="KX33" s="138"/>
      <c r="KY33" s="138"/>
      <c r="KZ33" s="138"/>
      <c r="LA33" s="138"/>
      <c r="LB33" s="138"/>
      <c r="LC33" s="138"/>
      <c r="LD33" s="138"/>
      <c r="LE33" s="138"/>
      <c r="LF33" s="138"/>
      <c r="LG33" s="138"/>
      <c r="LH33" s="138"/>
      <c r="LI33" s="138"/>
      <c r="LJ33" s="138"/>
      <c r="LK33" s="138"/>
      <c r="LL33" s="138"/>
      <c r="LM33" s="138"/>
      <c r="LN33" s="138"/>
      <c r="LO33" s="138"/>
      <c r="LP33" s="138"/>
      <c r="LQ33" s="138"/>
      <c r="LR33" s="138"/>
      <c r="LS33" s="138"/>
      <c r="LT33" s="138"/>
      <c r="LU33" s="138"/>
      <c r="LV33" s="138"/>
      <c r="LW33" s="138"/>
      <c r="LX33" s="138"/>
      <c r="LY33" s="138"/>
      <c r="LZ33" s="138"/>
      <c r="MA33" s="138"/>
      <c r="MB33" s="138"/>
      <c r="MC33" s="138"/>
      <c r="MD33" s="138"/>
      <c r="ME33" s="138"/>
      <c r="MF33" s="138"/>
      <c r="MG33" s="138"/>
      <c r="MH33" s="138"/>
      <c r="MI33" s="138"/>
      <c r="MJ33" s="138"/>
      <c r="MK33" s="138"/>
      <c r="ML33" s="138"/>
      <c r="MM33" s="138"/>
      <c r="MN33" s="138"/>
      <c r="MO33" s="138"/>
      <c r="MP33" s="138"/>
    </row>
    <row r="34" spans="1:354" s="21" customFormat="1" ht="20.25" customHeight="1" x14ac:dyDescent="0.2">
      <c r="A34" s="595"/>
      <c r="B34" s="606"/>
      <c r="C34" s="616"/>
      <c r="D34" s="603"/>
      <c r="E34" s="603"/>
      <c r="F34" s="33" t="s">
        <v>247</v>
      </c>
      <c r="G34" s="34">
        <v>244</v>
      </c>
      <c r="H34" s="35"/>
      <c r="I34" s="35"/>
      <c r="J34" s="35"/>
      <c r="K34" s="35"/>
      <c r="L34" s="35"/>
      <c r="M34" s="35"/>
      <c r="N34" s="35">
        <v>21</v>
      </c>
      <c r="O34" s="35"/>
      <c r="P34" s="35"/>
      <c r="Q34" s="35"/>
      <c r="R34" s="35"/>
      <c r="S34" s="406">
        <f t="shared" si="6"/>
        <v>21</v>
      </c>
      <c r="T34" s="61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IU34" s="22"/>
      <c r="IV34" s="22"/>
      <c r="IW34" s="22"/>
      <c r="IX34" s="22"/>
      <c r="IY34" s="22"/>
      <c r="IZ34" s="22"/>
      <c r="JA34" s="22"/>
      <c r="JB34" s="22"/>
      <c r="JC34" s="22"/>
      <c r="JD34" s="22"/>
      <c r="JE34" s="22"/>
      <c r="JF34" s="22"/>
      <c r="JG34" s="22"/>
      <c r="JH34" s="22"/>
      <c r="JI34" s="22"/>
      <c r="JJ34" s="22"/>
      <c r="JK34" s="22"/>
      <c r="JL34" s="22"/>
      <c r="JM34" s="22"/>
      <c r="JN34" s="22"/>
      <c r="JO34" s="22"/>
      <c r="JP34" s="22"/>
      <c r="JQ34" s="22"/>
      <c r="JR34" s="22"/>
      <c r="JS34" s="22"/>
      <c r="JT34" s="22"/>
      <c r="JU34" s="22"/>
      <c r="JV34" s="22"/>
      <c r="JW34" s="22"/>
      <c r="JX34" s="22"/>
      <c r="JY34" s="22"/>
      <c r="JZ34" s="22"/>
      <c r="KA34" s="22"/>
      <c r="KB34" s="22"/>
      <c r="KC34" s="22"/>
      <c r="KD34" s="22"/>
      <c r="KE34" s="22"/>
      <c r="KF34" s="22"/>
      <c r="KG34" s="22"/>
      <c r="KH34" s="22"/>
      <c r="KI34" s="22"/>
      <c r="KJ34" s="22"/>
      <c r="KK34" s="22"/>
      <c r="KL34" s="22"/>
      <c r="KM34" s="22"/>
      <c r="KN34" s="22"/>
      <c r="KO34" s="22"/>
      <c r="KP34" s="22"/>
      <c r="KQ34" s="22"/>
      <c r="KR34" s="22"/>
      <c r="KS34" s="22"/>
      <c r="KT34" s="22"/>
      <c r="KU34" s="22"/>
      <c r="KV34" s="22"/>
      <c r="KW34" s="22"/>
      <c r="KX34" s="22"/>
      <c r="KY34" s="22"/>
      <c r="KZ34" s="22"/>
      <c r="LA34" s="22"/>
      <c r="LB34" s="22"/>
      <c r="LC34" s="22"/>
      <c r="LD34" s="22"/>
      <c r="LE34" s="22"/>
      <c r="LF34" s="22"/>
      <c r="LG34" s="22"/>
      <c r="LH34" s="22"/>
      <c r="LI34" s="22"/>
      <c r="LJ34" s="22"/>
      <c r="LK34" s="22"/>
      <c r="LL34" s="22"/>
      <c r="LM34" s="22"/>
      <c r="LN34" s="22"/>
      <c r="LO34" s="22"/>
      <c r="LP34" s="22"/>
      <c r="LQ34" s="22"/>
      <c r="LR34" s="22"/>
      <c r="LS34" s="22"/>
      <c r="LT34" s="22"/>
      <c r="LU34" s="22"/>
      <c r="LV34" s="22"/>
      <c r="LW34" s="22"/>
      <c r="LX34" s="22"/>
      <c r="LY34" s="22"/>
      <c r="LZ34" s="22"/>
      <c r="MA34" s="22"/>
      <c r="MB34" s="22"/>
      <c r="MC34" s="22"/>
      <c r="MD34" s="22"/>
      <c r="ME34" s="22"/>
      <c r="MF34" s="22"/>
      <c r="MG34" s="22"/>
      <c r="MH34" s="22"/>
      <c r="MI34" s="22"/>
      <c r="MJ34" s="22"/>
      <c r="MK34" s="22"/>
      <c r="ML34" s="22"/>
      <c r="MM34" s="22"/>
      <c r="MN34" s="22"/>
      <c r="MO34" s="22"/>
      <c r="MP34" s="22"/>
    </row>
    <row r="35" spans="1:354" ht="20.25" customHeight="1" x14ac:dyDescent="0.2">
      <c r="A35" s="596"/>
      <c r="B35" s="607"/>
      <c r="C35" s="616"/>
      <c r="D35" s="604"/>
      <c r="E35" s="604"/>
      <c r="F35" s="36" t="s">
        <v>248</v>
      </c>
      <c r="G35" s="37">
        <v>540</v>
      </c>
      <c r="H35" s="38"/>
      <c r="I35" s="38"/>
      <c r="J35" s="38"/>
      <c r="K35" s="38"/>
      <c r="L35" s="38"/>
      <c r="M35" s="38"/>
      <c r="N35" s="38">
        <v>5.92</v>
      </c>
      <c r="O35" s="38"/>
      <c r="P35" s="38"/>
      <c r="Q35" s="38"/>
      <c r="R35" s="38"/>
      <c r="S35" s="396">
        <f t="shared" si="6"/>
        <v>5.92</v>
      </c>
      <c r="T35" s="612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IV35" s="138"/>
      <c r="IW35" s="138"/>
      <c r="IX35" s="138"/>
      <c r="IY35" s="138"/>
      <c r="IZ35" s="138"/>
      <c r="JA35" s="138"/>
      <c r="JB35" s="138"/>
      <c r="JC35" s="138"/>
      <c r="JD35" s="138"/>
      <c r="JE35" s="138"/>
      <c r="JF35" s="138"/>
      <c r="JG35" s="138"/>
      <c r="JH35" s="138"/>
      <c r="JI35" s="138"/>
      <c r="JJ35" s="138"/>
      <c r="JK35" s="138"/>
      <c r="JL35" s="138"/>
      <c r="JM35" s="138"/>
      <c r="JN35" s="138"/>
      <c r="JO35" s="138"/>
      <c r="JP35" s="138"/>
      <c r="JQ35" s="138"/>
      <c r="JR35" s="138"/>
      <c r="JS35" s="138"/>
      <c r="JT35" s="138"/>
      <c r="JU35" s="138"/>
      <c r="JV35" s="138"/>
      <c r="JW35" s="138"/>
      <c r="JX35" s="138"/>
      <c r="JY35" s="138"/>
      <c r="JZ35" s="138"/>
      <c r="KA35" s="138"/>
      <c r="KB35" s="138"/>
      <c r="KC35" s="138"/>
      <c r="KD35" s="138"/>
      <c r="KE35" s="138"/>
      <c r="KF35" s="138"/>
      <c r="KG35" s="138"/>
      <c r="KH35" s="138"/>
      <c r="KI35" s="138"/>
      <c r="KJ35" s="138"/>
      <c r="KK35" s="138"/>
      <c r="KL35" s="138"/>
      <c r="KM35" s="138"/>
      <c r="KN35" s="138"/>
      <c r="KO35" s="138"/>
      <c r="KP35" s="138"/>
      <c r="KQ35" s="138"/>
      <c r="KR35" s="138"/>
      <c r="KS35" s="138"/>
      <c r="KT35" s="138"/>
      <c r="KU35" s="138"/>
      <c r="KV35" s="138"/>
      <c r="KW35" s="138"/>
      <c r="KX35" s="138"/>
      <c r="KY35" s="138"/>
      <c r="KZ35" s="138"/>
      <c r="LA35" s="138"/>
      <c r="LB35" s="138"/>
      <c r="LC35" s="138"/>
      <c r="LD35" s="138"/>
      <c r="LE35" s="138"/>
      <c r="LF35" s="138"/>
      <c r="LG35" s="138"/>
      <c r="LH35" s="138"/>
      <c r="LI35" s="138"/>
      <c r="LJ35" s="138"/>
      <c r="LK35" s="138"/>
      <c r="LL35" s="138"/>
      <c r="LM35" s="138"/>
      <c r="LN35" s="138"/>
      <c r="LO35" s="138"/>
      <c r="LP35" s="138"/>
      <c r="LQ35" s="138"/>
      <c r="LR35" s="138"/>
      <c r="LS35" s="138"/>
      <c r="LT35" s="138"/>
      <c r="LU35" s="138"/>
      <c r="LV35" s="138"/>
      <c r="LW35" s="138"/>
      <c r="LX35" s="138"/>
      <c r="LY35" s="138"/>
      <c r="LZ35" s="138"/>
      <c r="MA35" s="138"/>
      <c r="MB35" s="138"/>
      <c r="MC35" s="138"/>
      <c r="MD35" s="138"/>
      <c r="ME35" s="138"/>
      <c r="MF35" s="138"/>
      <c r="MG35" s="138"/>
      <c r="MH35" s="138"/>
      <c r="MI35" s="138"/>
      <c r="MJ35" s="138"/>
      <c r="MK35" s="138"/>
      <c r="ML35" s="138"/>
      <c r="MM35" s="138"/>
      <c r="MN35" s="138"/>
      <c r="MO35" s="138"/>
      <c r="MP35" s="138"/>
    </row>
    <row r="36" spans="1:354" ht="96.75" customHeight="1" thickBot="1" x14ac:dyDescent="0.25">
      <c r="A36" s="385" t="s">
        <v>149</v>
      </c>
      <c r="B36" s="416" t="s">
        <v>250</v>
      </c>
      <c r="C36" s="617"/>
      <c r="D36" s="417" t="s">
        <v>39</v>
      </c>
      <c r="E36" s="417" t="s">
        <v>25</v>
      </c>
      <c r="F36" s="417" t="s">
        <v>249</v>
      </c>
      <c r="G36" s="418">
        <v>244</v>
      </c>
      <c r="H36" s="419"/>
      <c r="I36" s="419"/>
      <c r="J36" s="419"/>
      <c r="K36" s="419"/>
      <c r="L36" s="419"/>
      <c r="M36" s="419"/>
      <c r="N36" s="419">
        <v>7292.71</v>
      </c>
      <c r="O36" s="419"/>
      <c r="P36" s="419"/>
      <c r="Q36" s="419"/>
      <c r="R36" s="419"/>
      <c r="S36" s="420">
        <f t="shared" si="6"/>
        <v>7292.71</v>
      </c>
      <c r="T36" s="613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JB36" s="138"/>
      <c r="JC36" s="138"/>
      <c r="JD36" s="138"/>
      <c r="JE36" s="138"/>
      <c r="JF36" s="138"/>
      <c r="JG36" s="138"/>
      <c r="JH36" s="138"/>
      <c r="JI36" s="138"/>
      <c r="JJ36" s="138"/>
      <c r="JK36" s="138"/>
      <c r="JL36" s="138"/>
      <c r="JM36" s="138"/>
      <c r="JN36" s="138"/>
      <c r="JO36" s="138"/>
      <c r="JP36" s="138"/>
      <c r="JQ36" s="138"/>
      <c r="JR36" s="138"/>
      <c r="JS36" s="138"/>
      <c r="JT36" s="138"/>
      <c r="JU36" s="138"/>
      <c r="JV36" s="138"/>
      <c r="JW36" s="138"/>
      <c r="JX36" s="138"/>
      <c r="JY36" s="138"/>
      <c r="JZ36" s="138"/>
      <c r="KA36" s="138"/>
      <c r="KB36" s="138"/>
      <c r="KC36" s="138"/>
      <c r="KD36" s="138"/>
      <c r="KE36" s="138"/>
      <c r="KF36" s="138"/>
      <c r="KG36" s="138"/>
      <c r="KH36" s="138"/>
      <c r="KI36" s="138"/>
      <c r="KJ36" s="138"/>
      <c r="KK36" s="138"/>
      <c r="KL36" s="138"/>
      <c r="KM36" s="138"/>
      <c r="KN36" s="138"/>
      <c r="KO36" s="138"/>
      <c r="KP36" s="138"/>
      <c r="KQ36" s="138"/>
      <c r="KR36" s="138"/>
      <c r="KS36" s="138"/>
      <c r="KT36" s="138"/>
      <c r="KU36" s="138"/>
      <c r="KV36" s="138"/>
      <c r="KW36" s="138"/>
      <c r="KX36" s="138"/>
      <c r="KY36" s="138"/>
      <c r="KZ36" s="138"/>
      <c r="LA36" s="138"/>
      <c r="LB36" s="138"/>
      <c r="LC36" s="138"/>
      <c r="LD36" s="138"/>
      <c r="LE36" s="138"/>
      <c r="LF36" s="138"/>
      <c r="LG36" s="138"/>
      <c r="LH36" s="138"/>
      <c r="LI36" s="138"/>
      <c r="LJ36" s="138"/>
      <c r="LK36" s="138"/>
      <c r="LL36" s="138"/>
      <c r="LM36" s="138"/>
      <c r="LN36" s="138"/>
      <c r="LO36" s="138"/>
      <c r="LP36" s="138"/>
      <c r="LQ36" s="138"/>
      <c r="LR36" s="138"/>
      <c r="LS36" s="138"/>
      <c r="LT36" s="138"/>
      <c r="LU36" s="138"/>
      <c r="LV36" s="138"/>
      <c r="LW36" s="138"/>
      <c r="LX36" s="138"/>
      <c r="LY36" s="138"/>
      <c r="LZ36" s="138"/>
      <c r="MA36" s="138"/>
      <c r="MB36" s="138"/>
      <c r="MC36" s="138"/>
      <c r="MD36" s="138"/>
      <c r="ME36" s="138"/>
      <c r="MF36" s="138"/>
      <c r="MG36" s="138"/>
      <c r="MH36" s="138"/>
      <c r="MI36" s="138"/>
      <c r="MJ36" s="138"/>
      <c r="MK36" s="138"/>
      <c r="ML36" s="138"/>
      <c r="MM36" s="138"/>
      <c r="MN36" s="138"/>
      <c r="MO36" s="138"/>
      <c r="MP36" s="138"/>
    </row>
    <row r="37" spans="1:354" x14ac:dyDescent="0.2">
      <c r="A37" s="39"/>
      <c r="G37" s="10"/>
      <c r="H37" s="11"/>
      <c r="I37" s="11"/>
      <c r="J37" s="11"/>
      <c r="K37" s="11"/>
      <c r="L37" s="11"/>
      <c r="M37" s="364"/>
      <c r="N37" s="11"/>
      <c r="O37" s="11"/>
      <c r="P37" s="11"/>
      <c r="Q37" s="11"/>
      <c r="R37" s="11"/>
      <c r="S37" s="11"/>
      <c r="T37" s="10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JB37" s="138"/>
      <c r="JC37" s="138"/>
      <c r="JD37" s="138"/>
      <c r="JE37" s="138"/>
      <c r="JF37" s="138"/>
      <c r="JG37" s="138"/>
      <c r="JH37" s="138"/>
      <c r="JI37" s="138"/>
      <c r="JJ37" s="138"/>
      <c r="JK37" s="138"/>
      <c r="JL37" s="138"/>
      <c r="JM37" s="138"/>
      <c r="JN37" s="138"/>
      <c r="JO37" s="138"/>
      <c r="JP37" s="138"/>
      <c r="JQ37" s="138"/>
      <c r="JR37" s="138"/>
      <c r="JS37" s="138"/>
      <c r="JT37" s="138"/>
      <c r="JU37" s="138"/>
      <c r="JV37" s="138"/>
      <c r="JW37" s="138"/>
      <c r="JX37" s="138"/>
      <c r="JY37" s="138"/>
      <c r="JZ37" s="138"/>
      <c r="KA37" s="138"/>
      <c r="KB37" s="138"/>
      <c r="KC37" s="138"/>
      <c r="KD37" s="138"/>
      <c r="KE37" s="138"/>
      <c r="KF37" s="138"/>
      <c r="KG37" s="138"/>
      <c r="KH37" s="138"/>
      <c r="KI37" s="138"/>
      <c r="KJ37" s="138"/>
      <c r="KK37" s="138"/>
      <c r="KL37" s="138"/>
      <c r="KM37" s="138"/>
      <c r="KN37" s="138"/>
      <c r="KO37" s="138"/>
      <c r="KP37" s="138"/>
      <c r="KQ37" s="138"/>
      <c r="KR37" s="138"/>
      <c r="KS37" s="138"/>
      <c r="KT37" s="138"/>
      <c r="KU37" s="138"/>
      <c r="KV37" s="138"/>
      <c r="KW37" s="138"/>
      <c r="KX37" s="138"/>
      <c r="KY37" s="138"/>
      <c r="KZ37" s="138"/>
      <c r="LA37" s="138"/>
      <c r="LB37" s="138"/>
      <c r="LC37" s="138"/>
      <c r="LD37" s="138"/>
      <c r="LE37" s="138"/>
      <c r="LF37" s="138"/>
      <c r="LG37" s="138"/>
      <c r="LH37" s="138"/>
      <c r="LI37" s="138"/>
      <c r="LJ37" s="138"/>
      <c r="LK37" s="138"/>
      <c r="LL37" s="138"/>
      <c r="LM37" s="138"/>
      <c r="LN37" s="138"/>
      <c r="LO37" s="138"/>
      <c r="LP37" s="138"/>
      <c r="LQ37" s="138"/>
      <c r="LR37" s="138"/>
      <c r="LS37" s="138"/>
      <c r="LT37" s="138"/>
      <c r="LU37" s="138"/>
      <c r="LV37" s="138"/>
      <c r="LW37" s="138"/>
      <c r="LX37" s="138"/>
      <c r="LY37" s="138"/>
      <c r="LZ37" s="138"/>
      <c r="MA37" s="138"/>
      <c r="MB37" s="138"/>
      <c r="MC37" s="138"/>
      <c r="MD37" s="138"/>
      <c r="ME37" s="138"/>
      <c r="MF37" s="138"/>
      <c r="MG37" s="138"/>
      <c r="MH37" s="138"/>
      <c r="MI37" s="138"/>
      <c r="MJ37" s="138"/>
      <c r="MK37" s="138"/>
      <c r="ML37" s="138"/>
      <c r="MM37" s="138"/>
      <c r="MN37" s="138"/>
      <c r="MO37" s="138"/>
      <c r="MP37" s="138"/>
    </row>
    <row r="38" spans="1:354" ht="18.75" x14ac:dyDescent="0.25">
      <c r="G38" s="10"/>
      <c r="H38" s="134"/>
      <c r="I38" s="134"/>
      <c r="J38" s="134"/>
      <c r="K38" s="134"/>
      <c r="L38" s="135"/>
      <c r="M38" s="365"/>
      <c r="N38" s="135"/>
      <c r="O38" s="135"/>
      <c r="P38" s="135"/>
      <c r="Q38" s="135"/>
      <c r="R38" s="135"/>
      <c r="S38" s="134"/>
      <c r="T38" s="12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JB38" s="138"/>
      <c r="JC38" s="138"/>
      <c r="JD38" s="138"/>
      <c r="JE38" s="138"/>
      <c r="JF38" s="138"/>
      <c r="JG38" s="138"/>
      <c r="JH38" s="138"/>
      <c r="JI38" s="138"/>
      <c r="JJ38" s="138"/>
      <c r="JK38" s="138"/>
      <c r="JL38" s="138"/>
      <c r="JM38" s="138"/>
      <c r="JN38" s="138"/>
      <c r="JO38" s="138"/>
      <c r="JP38" s="138"/>
      <c r="JQ38" s="138"/>
      <c r="JR38" s="138"/>
      <c r="JS38" s="138"/>
      <c r="JT38" s="138"/>
      <c r="JU38" s="138"/>
      <c r="JV38" s="138"/>
      <c r="JW38" s="138"/>
      <c r="JX38" s="138"/>
      <c r="JY38" s="138"/>
      <c r="JZ38" s="138"/>
      <c r="KA38" s="138"/>
      <c r="KB38" s="138"/>
      <c r="KC38" s="138"/>
      <c r="KD38" s="138"/>
      <c r="KE38" s="138"/>
      <c r="KF38" s="138"/>
      <c r="KG38" s="138"/>
      <c r="KH38" s="138"/>
      <c r="KI38" s="138"/>
      <c r="KJ38" s="138"/>
      <c r="KK38" s="138"/>
      <c r="KL38" s="138"/>
      <c r="KM38" s="138"/>
      <c r="KN38" s="138"/>
      <c r="KO38" s="138"/>
      <c r="KP38" s="138"/>
      <c r="KQ38" s="138"/>
      <c r="KR38" s="138"/>
      <c r="KS38" s="138"/>
      <c r="KT38" s="138"/>
      <c r="KU38" s="138"/>
      <c r="KV38" s="138"/>
      <c r="KW38" s="138"/>
      <c r="KX38" s="138"/>
      <c r="KY38" s="138"/>
      <c r="KZ38" s="138"/>
      <c r="LA38" s="138"/>
      <c r="LB38" s="138"/>
      <c r="LC38" s="138"/>
      <c r="LD38" s="138"/>
      <c r="LE38" s="138"/>
      <c r="LF38" s="138"/>
      <c r="LG38" s="138"/>
      <c r="LH38" s="138"/>
      <c r="LI38" s="138"/>
      <c r="LJ38" s="138"/>
      <c r="LK38" s="138"/>
      <c r="LL38" s="138"/>
      <c r="LM38" s="138"/>
      <c r="LN38" s="138"/>
      <c r="LO38" s="138"/>
      <c r="LP38" s="138"/>
      <c r="LQ38" s="138"/>
      <c r="LR38" s="138"/>
      <c r="LS38" s="138"/>
      <c r="LT38" s="138"/>
      <c r="LU38" s="138"/>
      <c r="LV38" s="138"/>
      <c r="LW38" s="138"/>
      <c r="LX38" s="138"/>
      <c r="LY38" s="138"/>
      <c r="LZ38" s="138"/>
      <c r="MA38" s="138"/>
      <c r="MB38" s="138"/>
      <c r="MC38" s="138"/>
      <c r="MD38" s="138"/>
      <c r="ME38" s="138"/>
      <c r="MF38" s="138"/>
      <c r="MG38" s="138"/>
      <c r="MH38" s="138"/>
      <c r="MI38" s="138"/>
      <c r="MJ38" s="138"/>
      <c r="MK38" s="138"/>
      <c r="ML38" s="138"/>
      <c r="MM38" s="138"/>
      <c r="MN38" s="138"/>
      <c r="MO38" s="138"/>
      <c r="MP38" s="138"/>
    </row>
    <row r="39" spans="1:354" ht="18.75" x14ac:dyDescent="0.25">
      <c r="G39" s="10"/>
      <c r="H39" s="136"/>
      <c r="I39" s="136"/>
      <c r="J39" s="136"/>
      <c r="K39" s="136"/>
      <c r="L39" s="137"/>
      <c r="M39" s="366"/>
      <c r="N39" s="137"/>
      <c r="O39" s="137"/>
      <c r="P39" s="137"/>
      <c r="Q39" s="137"/>
      <c r="R39" s="137"/>
      <c r="S39" s="134"/>
      <c r="T39" s="12"/>
      <c r="U39" s="138"/>
      <c r="JB39" s="138"/>
      <c r="JC39" s="138"/>
      <c r="JD39" s="138"/>
      <c r="JE39" s="138"/>
      <c r="JF39" s="138"/>
      <c r="JG39" s="138"/>
      <c r="JH39" s="138"/>
      <c r="JI39" s="138"/>
      <c r="JJ39" s="138"/>
      <c r="JK39" s="138"/>
      <c r="JL39" s="138"/>
      <c r="JM39" s="138"/>
      <c r="JN39" s="138"/>
      <c r="JO39" s="138"/>
      <c r="JP39" s="138"/>
      <c r="JQ39" s="138"/>
      <c r="JR39" s="138"/>
      <c r="JS39" s="138"/>
      <c r="JT39" s="138"/>
      <c r="JU39" s="138"/>
      <c r="JV39" s="138"/>
      <c r="JW39" s="138"/>
      <c r="JX39" s="138"/>
      <c r="JY39" s="138"/>
      <c r="JZ39" s="138"/>
      <c r="KA39" s="138"/>
      <c r="KB39" s="138"/>
      <c r="KC39" s="138"/>
      <c r="KD39" s="138"/>
      <c r="KE39" s="138"/>
      <c r="KF39" s="138"/>
      <c r="KG39" s="138"/>
      <c r="KH39" s="138"/>
      <c r="KI39" s="138"/>
      <c r="KJ39" s="138"/>
      <c r="KK39" s="138"/>
      <c r="KL39" s="138"/>
      <c r="KM39" s="138"/>
      <c r="KN39" s="138"/>
      <c r="KO39" s="138"/>
      <c r="KP39" s="138"/>
      <c r="KQ39" s="138"/>
      <c r="KR39" s="138"/>
      <c r="KS39" s="138"/>
      <c r="KT39" s="138"/>
      <c r="KU39" s="138"/>
      <c r="KV39" s="138"/>
      <c r="KW39" s="138"/>
      <c r="KX39" s="138"/>
      <c r="KY39" s="138"/>
      <c r="KZ39" s="138"/>
      <c r="LA39" s="138"/>
      <c r="LB39" s="138"/>
      <c r="LC39" s="138"/>
      <c r="LD39" s="138"/>
      <c r="LE39" s="138"/>
      <c r="LF39" s="138"/>
      <c r="LG39" s="138"/>
      <c r="LH39" s="138"/>
      <c r="LI39" s="138"/>
      <c r="LJ39" s="138"/>
      <c r="LK39" s="138"/>
      <c r="LL39" s="138"/>
      <c r="LM39" s="138"/>
      <c r="LN39" s="138"/>
      <c r="LO39" s="138"/>
      <c r="LP39" s="138"/>
      <c r="LQ39" s="138"/>
      <c r="LR39" s="138"/>
      <c r="LS39" s="138"/>
      <c r="LT39" s="138"/>
      <c r="LU39" s="138"/>
      <c r="LV39" s="138"/>
      <c r="LW39" s="138"/>
      <c r="LX39" s="138"/>
      <c r="LY39" s="138"/>
      <c r="LZ39" s="138"/>
      <c r="MA39" s="138"/>
      <c r="MB39" s="138"/>
      <c r="MC39" s="138"/>
      <c r="MD39" s="138"/>
      <c r="ME39" s="138"/>
      <c r="MF39" s="138"/>
      <c r="MG39" s="138"/>
      <c r="MH39" s="138"/>
      <c r="MI39" s="138"/>
      <c r="MJ39" s="138"/>
      <c r="MK39" s="138"/>
      <c r="ML39" s="138"/>
      <c r="MM39" s="138"/>
      <c r="MN39" s="138"/>
      <c r="MO39" s="138"/>
      <c r="MP39" s="138"/>
    </row>
    <row r="40" spans="1:354" ht="18.75" x14ac:dyDescent="0.25">
      <c r="G40" s="10"/>
      <c r="H40" s="134"/>
      <c r="I40" s="134"/>
      <c r="J40" s="134"/>
      <c r="K40" s="134"/>
      <c r="L40" s="135"/>
      <c r="M40" s="365"/>
      <c r="N40" s="135"/>
      <c r="O40" s="135"/>
      <c r="P40" s="135"/>
      <c r="Q40" s="135"/>
      <c r="R40" s="135"/>
      <c r="S40" s="134"/>
      <c r="T40" s="12"/>
      <c r="U40" s="138"/>
      <c r="JB40" s="138"/>
      <c r="JC40" s="138"/>
      <c r="JD40" s="138"/>
      <c r="JE40" s="138"/>
      <c r="JF40" s="138"/>
      <c r="JG40" s="138"/>
      <c r="JH40" s="138"/>
      <c r="JI40" s="138"/>
      <c r="JJ40" s="138"/>
      <c r="JK40" s="138"/>
      <c r="JL40" s="138"/>
      <c r="JM40" s="138"/>
      <c r="JN40" s="138"/>
      <c r="JO40" s="138"/>
      <c r="JP40" s="138"/>
      <c r="JQ40" s="138"/>
      <c r="JR40" s="138"/>
      <c r="JS40" s="138"/>
      <c r="JT40" s="138"/>
      <c r="JU40" s="138"/>
      <c r="JV40" s="138"/>
      <c r="JW40" s="138"/>
      <c r="JX40" s="138"/>
      <c r="JY40" s="138"/>
      <c r="JZ40" s="138"/>
      <c r="KA40" s="138"/>
      <c r="KB40" s="138"/>
      <c r="KC40" s="138"/>
      <c r="KD40" s="138"/>
      <c r="KE40" s="138"/>
      <c r="KF40" s="138"/>
      <c r="KG40" s="138"/>
      <c r="KH40" s="138"/>
      <c r="KI40" s="138"/>
      <c r="KJ40" s="138"/>
      <c r="KK40" s="138"/>
      <c r="KL40" s="138"/>
      <c r="KM40" s="138"/>
      <c r="KN40" s="138"/>
      <c r="KO40" s="138"/>
      <c r="KP40" s="138"/>
      <c r="KQ40" s="138"/>
      <c r="KR40" s="138"/>
      <c r="KS40" s="138"/>
      <c r="KT40" s="138"/>
      <c r="KU40" s="138"/>
      <c r="KV40" s="138"/>
      <c r="KW40" s="138"/>
      <c r="KX40" s="138"/>
      <c r="KY40" s="138"/>
      <c r="KZ40" s="138"/>
      <c r="LA40" s="138"/>
      <c r="LB40" s="138"/>
      <c r="LC40" s="138"/>
      <c r="LD40" s="138"/>
      <c r="LE40" s="138"/>
      <c r="LF40" s="138"/>
      <c r="LG40" s="138"/>
      <c r="LH40" s="138"/>
      <c r="LI40" s="138"/>
      <c r="LJ40" s="138"/>
      <c r="LK40" s="138"/>
      <c r="LL40" s="138"/>
      <c r="LM40" s="138"/>
      <c r="LN40" s="138"/>
      <c r="LO40" s="138"/>
      <c r="LP40" s="138"/>
      <c r="LQ40" s="138"/>
      <c r="LR40" s="138"/>
      <c r="LS40" s="138"/>
      <c r="LT40" s="138"/>
      <c r="LU40" s="138"/>
      <c r="LV40" s="138"/>
      <c r="LW40" s="138"/>
      <c r="LX40" s="138"/>
      <c r="LY40" s="138"/>
      <c r="LZ40" s="138"/>
      <c r="MA40" s="138"/>
      <c r="MB40" s="138"/>
      <c r="MC40" s="138"/>
      <c r="MD40" s="138"/>
      <c r="ME40" s="138"/>
      <c r="MF40" s="138"/>
      <c r="MG40" s="138"/>
      <c r="MH40" s="138"/>
      <c r="MI40" s="138"/>
      <c r="MJ40" s="138"/>
      <c r="MK40" s="138"/>
      <c r="ML40" s="138"/>
      <c r="MM40" s="138"/>
      <c r="MN40" s="138"/>
      <c r="MO40" s="138"/>
      <c r="MP40" s="138"/>
    </row>
    <row r="41" spans="1:354" x14ac:dyDescent="0.2">
      <c r="G41" s="10"/>
      <c r="H41" s="13"/>
      <c r="I41" s="13"/>
      <c r="J41" s="13"/>
      <c r="K41" s="13"/>
      <c r="L41" s="122"/>
      <c r="M41" s="367"/>
      <c r="N41" s="122"/>
      <c r="O41" s="122"/>
      <c r="P41" s="122"/>
      <c r="Q41" s="122"/>
      <c r="R41" s="122"/>
      <c r="S41" s="13"/>
      <c r="T41" s="13"/>
      <c r="U41" s="138"/>
      <c r="JB41" s="138"/>
      <c r="JC41" s="138"/>
      <c r="JD41" s="138"/>
      <c r="JE41" s="138"/>
      <c r="JF41" s="138"/>
      <c r="JG41" s="138"/>
      <c r="JH41" s="138"/>
      <c r="JI41" s="138"/>
      <c r="JJ41" s="138"/>
      <c r="JK41" s="138"/>
      <c r="JL41" s="138"/>
      <c r="JM41" s="138"/>
      <c r="JN41" s="138"/>
      <c r="JO41" s="138"/>
      <c r="JP41" s="138"/>
      <c r="JQ41" s="138"/>
      <c r="JR41" s="138"/>
      <c r="JS41" s="138"/>
      <c r="JT41" s="138"/>
      <c r="JU41" s="138"/>
      <c r="JV41" s="138"/>
      <c r="JW41" s="138"/>
      <c r="JX41" s="138"/>
      <c r="JY41" s="138"/>
      <c r="JZ41" s="138"/>
      <c r="KA41" s="138"/>
      <c r="KB41" s="138"/>
      <c r="KC41" s="138"/>
      <c r="KD41" s="138"/>
      <c r="KE41" s="138"/>
      <c r="KF41" s="138"/>
      <c r="KG41" s="138"/>
      <c r="KH41" s="138"/>
      <c r="KI41" s="138"/>
      <c r="KJ41" s="138"/>
      <c r="KK41" s="138"/>
      <c r="KL41" s="138"/>
      <c r="KM41" s="138"/>
      <c r="KN41" s="138"/>
      <c r="KO41" s="138"/>
      <c r="KP41" s="138"/>
      <c r="KQ41" s="138"/>
      <c r="KR41" s="138"/>
      <c r="KS41" s="138"/>
      <c r="KT41" s="138"/>
      <c r="KU41" s="138"/>
      <c r="KV41" s="138"/>
      <c r="KW41" s="138"/>
      <c r="KX41" s="138"/>
      <c r="KY41" s="138"/>
      <c r="KZ41" s="138"/>
      <c r="LA41" s="138"/>
      <c r="LB41" s="138"/>
      <c r="LC41" s="138"/>
      <c r="LD41" s="138"/>
      <c r="LE41" s="138"/>
      <c r="LF41" s="138"/>
      <c r="LG41" s="138"/>
      <c r="LH41" s="138"/>
      <c r="LI41" s="138"/>
      <c r="LJ41" s="138"/>
      <c r="LK41" s="138"/>
      <c r="LL41" s="138"/>
      <c r="LM41" s="138"/>
      <c r="LN41" s="138"/>
      <c r="LO41" s="138"/>
      <c r="LP41" s="138"/>
      <c r="LQ41" s="138"/>
      <c r="LR41" s="138"/>
      <c r="LS41" s="138"/>
      <c r="LT41" s="138"/>
      <c r="LU41" s="138"/>
      <c r="LV41" s="138"/>
      <c r="LW41" s="138"/>
      <c r="LX41" s="138"/>
      <c r="LY41" s="138"/>
      <c r="LZ41" s="138"/>
      <c r="MA41" s="138"/>
      <c r="MB41" s="138"/>
      <c r="MC41" s="138"/>
      <c r="MD41" s="138"/>
      <c r="ME41" s="138"/>
      <c r="MF41" s="138"/>
      <c r="MG41" s="138"/>
      <c r="MH41" s="138"/>
      <c r="MI41" s="138"/>
      <c r="MJ41" s="138"/>
      <c r="MK41" s="138"/>
      <c r="ML41" s="138"/>
      <c r="MM41" s="138"/>
      <c r="MN41" s="138"/>
      <c r="MO41" s="138"/>
      <c r="MP41" s="138"/>
    </row>
    <row r="42" spans="1:354" x14ac:dyDescent="0.2">
      <c r="G42" s="10"/>
      <c r="H42" s="13"/>
      <c r="I42" s="13"/>
      <c r="J42" s="13"/>
      <c r="K42" s="13"/>
      <c r="L42" s="122"/>
      <c r="M42" s="367"/>
      <c r="N42" s="122"/>
      <c r="O42" s="122"/>
      <c r="P42" s="122"/>
      <c r="Q42" s="122"/>
      <c r="R42" s="122"/>
      <c r="S42" s="13"/>
      <c r="T42" s="13"/>
      <c r="U42" s="138"/>
      <c r="JB42" s="138"/>
      <c r="JC42" s="138"/>
      <c r="JD42" s="138"/>
      <c r="JE42" s="138"/>
      <c r="JF42" s="138"/>
      <c r="JG42" s="138"/>
      <c r="JH42" s="138"/>
      <c r="JI42" s="138"/>
      <c r="JJ42" s="138"/>
      <c r="JK42" s="138"/>
      <c r="JL42" s="138"/>
      <c r="JM42" s="138"/>
      <c r="JN42" s="138"/>
      <c r="JO42" s="138"/>
      <c r="JP42" s="138"/>
      <c r="JQ42" s="138"/>
      <c r="JR42" s="138"/>
      <c r="JS42" s="138"/>
      <c r="JT42" s="138"/>
      <c r="JU42" s="138"/>
      <c r="JV42" s="138"/>
      <c r="JW42" s="138"/>
      <c r="JX42" s="138"/>
      <c r="JY42" s="138"/>
      <c r="JZ42" s="138"/>
      <c r="KA42" s="138"/>
      <c r="LL42" s="138"/>
      <c r="LM42" s="138"/>
      <c r="LN42" s="138"/>
      <c r="LO42" s="138"/>
      <c r="LP42" s="138"/>
      <c r="LQ42" s="138"/>
      <c r="LR42" s="138"/>
      <c r="LS42" s="138"/>
      <c r="LT42" s="138"/>
      <c r="LU42" s="138"/>
      <c r="LV42" s="138"/>
      <c r="LW42" s="138"/>
      <c r="LX42" s="138"/>
      <c r="LY42" s="138"/>
      <c r="LZ42" s="138"/>
      <c r="MA42" s="138"/>
      <c r="MB42" s="138"/>
      <c r="MC42" s="138"/>
      <c r="MD42" s="138"/>
      <c r="ME42" s="138"/>
      <c r="MF42" s="138"/>
      <c r="MG42" s="138"/>
      <c r="MH42" s="138"/>
      <c r="MI42" s="138"/>
      <c r="MJ42" s="138"/>
      <c r="MK42" s="138"/>
      <c r="ML42" s="138"/>
      <c r="MM42" s="138"/>
      <c r="MN42" s="138"/>
      <c r="MO42" s="138"/>
      <c r="MP42" s="138"/>
    </row>
    <row r="43" spans="1:354" x14ac:dyDescent="0.2">
      <c r="G43" s="10"/>
      <c r="H43" s="13"/>
      <c r="I43" s="13"/>
      <c r="J43" s="13"/>
      <c r="K43" s="13"/>
      <c r="L43" s="122"/>
      <c r="M43" s="367"/>
      <c r="N43" s="122"/>
      <c r="O43" s="122"/>
      <c r="P43" s="122"/>
      <c r="Q43" s="122"/>
      <c r="R43" s="122"/>
      <c r="S43" s="13"/>
      <c r="T43" s="13"/>
      <c r="U43" s="138"/>
      <c r="JB43" s="138"/>
      <c r="JC43" s="138"/>
      <c r="JD43" s="138"/>
      <c r="JE43" s="138"/>
      <c r="JF43" s="138"/>
      <c r="JG43" s="138"/>
      <c r="JH43" s="138"/>
      <c r="JI43" s="138"/>
      <c r="JJ43" s="138"/>
      <c r="JK43" s="138"/>
      <c r="JL43" s="138"/>
      <c r="JM43" s="138"/>
      <c r="JN43" s="138"/>
      <c r="JO43" s="138"/>
      <c r="JP43" s="138"/>
      <c r="JQ43" s="138"/>
      <c r="JR43" s="138"/>
      <c r="JS43" s="138"/>
      <c r="JT43" s="138"/>
      <c r="JU43" s="138"/>
      <c r="JV43" s="138"/>
      <c r="JW43" s="138"/>
      <c r="JX43" s="138"/>
      <c r="JY43" s="138"/>
      <c r="JZ43" s="138"/>
      <c r="KA43" s="138"/>
      <c r="LL43" s="138"/>
      <c r="LM43" s="138"/>
      <c r="LN43" s="138"/>
      <c r="LO43" s="138"/>
      <c r="LP43" s="138"/>
      <c r="LQ43" s="138"/>
      <c r="LR43" s="138"/>
      <c r="LS43" s="138"/>
      <c r="LT43" s="138"/>
      <c r="LU43" s="138"/>
      <c r="LV43" s="138"/>
      <c r="LW43" s="138"/>
      <c r="LX43" s="138"/>
      <c r="LY43" s="138"/>
      <c r="LZ43" s="138"/>
      <c r="MA43" s="138"/>
      <c r="MB43" s="138"/>
      <c r="MC43" s="138"/>
      <c r="MD43" s="138"/>
      <c r="ME43" s="138"/>
      <c r="MF43" s="138"/>
      <c r="MG43" s="138"/>
      <c r="MH43" s="138"/>
      <c r="MI43" s="138"/>
      <c r="MJ43" s="138"/>
      <c r="MK43" s="138"/>
      <c r="ML43" s="138"/>
      <c r="MM43" s="138"/>
      <c r="MN43" s="138"/>
      <c r="MO43" s="138"/>
      <c r="MP43" s="138"/>
    </row>
    <row r="44" spans="1:354" x14ac:dyDescent="0.2">
      <c r="G44" s="10"/>
      <c r="H44" s="10"/>
      <c r="I44" s="10"/>
      <c r="J44" s="10"/>
      <c r="K44" s="10"/>
      <c r="L44" s="10"/>
      <c r="M44" s="368"/>
      <c r="N44" s="10"/>
      <c r="O44" s="10"/>
      <c r="P44" s="10"/>
      <c r="Q44" s="10"/>
      <c r="R44" s="10"/>
      <c r="S44" s="10"/>
      <c r="T44" s="10"/>
      <c r="U44" s="138"/>
      <c r="JB44" s="138"/>
      <c r="JC44" s="138"/>
      <c r="JD44" s="138"/>
      <c r="JE44" s="138"/>
      <c r="JF44" s="138"/>
      <c r="JG44" s="138"/>
      <c r="JH44" s="138"/>
      <c r="JI44" s="138"/>
      <c r="JJ44" s="138"/>
      <c r="JK44" s="138"/>
      <c r="JL44" s="138"/>
      <c r="JM44" s="138"/>
      <c r="JN44" s="138"/>
      <c r="JO44" s="138"/>
      <c r="JP44" s="138"/>
      <c r="JQ44" s="138"/>
      <c r="JR44" s="138"/>
      <c r="JS44" s="138"/>
      <c r="JT44" s="138"/>
      <c r="JU44" s="138"/>
      <c r="JV44" s="138"/>
      <c r="JW44" s="138"/>
      <c r="JX44" s="138"/>
      <c r="JY44" s="138"/>
      <c r="JZ44" s="138"/>
      <c r="KA44" s="138"/>
      <c r="LL44" s="138"/>
      <c r="LM44" s="138"/>
      <c r="LN44" s="138"/>
      <c r="LO44" s="138"/>
      <c r="LP44" s="138"/>
      <c r="LQ44" s="138"/>
      <c r="LR44" s="138"/>
      <c r="LS44" s="138"/>
      <c r="LT44" s="138"/>
      <c r="LU44" s="138"/>
      <c r="LV44" s="138"/>
      <c r="LW44" s="138"/>
      <c r="LX44" s="138"/>
      <c r="LY44" s="138"/>
      <c r="LZ44" s="138"/>
      <c r="MA44" s="138"/>
      <c r="MB44" s="138"/>
      <c r="MC44" s="138"/>
      <c r="MD44" s="138"/>
      <c r="ME44" s="138"/>
      <c r="MF44" s="138"/>
      <c r="MG44" s="138"/>
      <c r="MH44" s="138"/>
      <c r="MI44" s="138"/>
      <c r="MJ44" s="138"/>
      <c r="MK44" s="138"/>
      <c r="ML44" s="138"/>
      <c r="MM44" s="138"/>
      <c r="MN44" s="138"/>
      <c r="MO44" s="138"/>
      <c r="MP44" s="138"/>
    </row>
    <row r="45" spans="1:354" x14ac:dyDescent="0.2">
      <c r="G45" s="10"/>
      <c r="H45" s="10"/>
      <c r="I45" s="10"/>
      <c r="J45" s="10"/>
      <c r="K45" s="10"/>
      <c r="L45" s="10"/>
      <c r="M45" s="368"/>
      <c r="N45" s="10"/>
      <c r="O45" s="10"/>
      <c r="P45" s="10"/>
      <c r="Q45" s="10"/>
      <c r="R45" s="10"/>
      <c r="S45" s="10"/>
      <c r="T45" s="10"/>
      <c r="U45" s="138"/>
      <c r="JB45" s="138"/>
      <c r="JC45" s="138"/>
      <c r="JD45" s="138"/>
      <c r="JE45" s="138"/>
      <c r="JF45" s="138"/>
      <c r="JG45" s="138"/>
      <c r="JH45" s="138"/>
      <c r="JI45" s="138"/>
      <c r="JJ45" s="138"/>
      <c r="JK45" s="138"/>
      <c r="JL45" s="138"/>
      <c r="JM45" s="138"/>
      <c r="JN45" s="138"/>
      <c r="JO45" s="138"/>
      <c r="JP45" s="138"/>
      <c r="JQ45" s="138"/>
      <c r="JR45" s="138"/>
      <c r="JS45" s="138"/>
      <c r="JT45" s="138"/>
      <c r="JU45" s="138"/>
      <c r="JV45" s="138"/>
      <c r="JW45" s="138"/>
      <c r="JX45" s="138"/>
      <c r="JY45" s="138"/>
      <c r="JZ45" s="138"/>
      <c r="KA45" s="138"/>
    </row>
    <row r="46" spans="1:354" x14ac:dyDescent="0.2">
      <c r="G46" s="10"/>
      <c r="H46" s="10"/>
      <c r="I46" s="10"/>
      <c r="J46" s="10"/>
      <c r="K46" s="10"/>
      <c r="L46" s="10"/>
      <c r="M46" s="368"/>
      <c r="N46" s="10"/>
      <c r="O46" s="10"/>
      <c r="P46" s="10"/>
      <c r="Q46" s="10"/>
      <c r="R46" s="10"/>
      <c r="S46" s="10"/>
      <c r="T46" s="10"/>
      <c r="U46" s="138"/>
      <c r="JB46" s="138"/>
      <c r="JC46" s="138"/>
      <c r="JD46" s="138"/>
      <c r="JE46" s="138"/>
      <c r="JF46" s="138"/>
      <c r="JG46" s="138"/>
      <c r="JH46" s="138"/>
      <c r="JI46" s="138"/>
      <c r="JJ46" s="138"/>
      <c r="JK46" s="138"/>
      <c r="JL46" s="138"/>
      <c r="JM46" s="138"/>
      <c r="JN46" s="138"/>
      <c r="JO46" s="138"/>
      <c r="JP46" s="138"/>
      <c r="JQ46" s="138"/>
      <c r="JR46" s="138"/>
      <c r="JS46" s="138"/>
      <c r="JT46" s="138"/>
      <c r="JU46" s="138"/>
      <c r="JV46" s="138"/>
      <c r="JW46" s="138"/>
      <c r="JX46" s="138"/>
      <c r="JY46" s="138"/>
      <c r="JZ46" s="138"/>
      <c r="KA46" s="138"/>
    </row>
    <row r="47" spans="1:354" x14ac:dyDescent="0.2">
      <c r="G47" s="10"/>
      <c r="H47" s="10"/>
      <c r="I47" s="10"/>
      <c r="J47" s="10"/>
      <c r="K47" s="10"/>
      <c r="L47" s="10"/>
      <c r="M47" s="368"/>
      <c r="N47" s="10"/>
      <c r="O47" s="10"/>
      <c r="P47" s="10"/>
      <c r="Q47" s="10"/>
      <c r="R47" s="10"/>
      <c r="S47" s="10"/>
      <c r="T47" s="10"/>
      <c r="U47" s="138"/>
    </row>
    <row r="48" spans="1:354" x14ac:dyDescent="0.2">
      <c r="G48" s="10"/>
      <c r="H48" s="10"/>
      <c r="I48" s="10"/>
      <c r="J48" s="10"/>
      <c r="K48" s="10"/>
      <c r="L48" s="10"/>
      <c r="M48" s="368"/>
      <c r="N48" s="10"/>
      <c r="O48" s="10"/>
      <c r="P48" s="10"/>
      <c r="Q48" s="10"/>
      <c r="R48" s="10"/>
      <c r="S48" s="10"/>
      <c r="T48" s="10"/>
      <c r="U48" s="138"/>
    </row>
    <row r="49" spans="7:21" x14ac:dyDescent="0.2">
      <c r="G49" s="10"/>
      <c r="H49" s="10"/>
      <c r="I49" s="10"/>
      <c r="J49" s="10"/>
      <c r="K49" s="10"/>
      <c r="L49" s="10"/>
      <c r="M49" s="368"/>
      <c r="N49" s="10"/>
      <c r="O49" s="10"/>
      <c r="P49" s="10"/>
      <c r="Q49" s="10"/>
      <c r="R49" s="10"/>
      <c r="S49" s="10"/>
      <c r="T49" s="10"/>
      <c r="U49" s="138"/>
    </row>
    <row r="50" spans="7:21" x14ac:dyDescent="0.2">
      <c r="G50" s="10"/>
      <c r="H50" s="10"/>
      <c r="I50" s="10"/>
      <c r="J50" s="10"/>
      <c r="K50" s="10"/>
      <c r="L50" s="10"/>
      <c r="M50" s="368"/>
      <c r="N50" s="10"/>
      <c r="O50" s="10"/>
      <c r="P50" s="10"/>
      <c r="Q50" s="10"/>
      <c r="R50" s="10"/>
      <c r="S50" s="10"/>
      <c r="T50" s="10"/>
      <c r="U50" s="138"/>
    </row>
    <row r="51" spans="7:21" x14ac:dyDescent="0.2">
      <c r="G51" s="10"/>
      <c r="H51" s="10"/>
      <c r="I51" s="10"/>
      <c r="J51" s="10"/>
      <c r="K51" s="10"/>
      <c r="L51" s="10"/>
      <c r="M51" s="368"/>
      <c r="N51" s="10"/>
      <c r="O51" s="10"/>
      <c r="P51" s="10"/>
      <c r="Q51" s="10"/>
      <c r="R51" s="10"/>
      <c r="S51" s="10"/>
      <c r="T51" s="10"/>
      <c r="U51" s="138"/>
    </row>
    <row r="52" spans="7:21" x14ac:dyDescent="0.2">
      <c r="G52" s="10"/>
      <c r="H52" s="10"/>
      <c r="I52" s="10"/>
      <c r="J52" s="10"/>
      <c r="K52" s="10"/>
      <c r="L52" s="10"/>
      <c r="M52" s="368"/>
      <c r="N52" s="10"/>
      <c r="O52" s="10"/>
      <c r="P52" s="10"/>
      <c r="Q52" s="10"/>
      <c r="R52" s="10"/>
      <c r="S52" s="10"/>
      <c r="T52" s="10"/>
      <c r="U52" s="138"/>
    </row>
    <row r="53" spans="7:21" x14ac:dyDescent="0.2">
      <c r="G53" s="10"/>
      <c r="H53" s="10"/>
      <c r="I53" s="10"/>
      <c r="J53" s="10"/>
      <c r="K53" s="10"/>
      <c r="L53" s="10"/>
      <c r="M53" s="368"/>
      <c r="N53" s="10"/>
      <c r="O53" s="10"/>
      <c r="P53" s="10"/>
      <c r="Q53" s="10"/>
      <c r="R53" s="10"/>
      <c r="S53" s="10"/>
      <c r="T53" s="10"/>
      <c r="U53" s="138"/>
    </row>
    <row r="54" spans="7:21" x14ac:dyDescent="0.2">
      <c r="G54" s="10"/>
      <c r="H54" s="10"/>
      <c r="I54" s="10"/>
      <c r="J54" s="10"/>
      <c r="K54" s="10"/>
      <c r="L54" s="10"/>
      <c r="M54" s="368"/>
      <c r="N54" s="10"/>
      <c r="O54" s="10"/>
      <c r="P54" s="10"/>
      <c r="Q54" s="10"/>
      <c r="R54" s="10"/>
      <c r="S54" s="10"/>
      <c r="T54" s="10"/>
      <c r="U54" s="138"/>
    </row>
    <row r="55" spans="7:21" x14ac:dyDescent="0.2">
      <c r="G55" s="10"/>
      <c r="H55" s="10"/>
      <c r="I55" s="10"/>
      <c r="J55" s="10"/>
      <c r="K55" s="10"/>
      <c r="L55" s="10"/>
      <c r="M55" s="368"/>
      <c r="N55" s="10"/>
      <c r="O55" s="10"/>
      <c r="P55" s="10"/>
      <c r="Q55" s="10"/>
      <c r="R55" s="10"/>
      <c r="S55" s="10"/>
      <c r="T55" s="10"/>
      <c r="U55" s="138"/>
    </row>
    <row r="56" spans="7:21" x14ac:dyDescent="0.2">
      <c r="G56" s="10"/>
      <c r="H56" s="10"/>
      <c r="I56" s="10"/>
      <c r="J56" s="10"/>
      <c r="K56" s="10"/>
      <c r="L56" s="10"/>
      <c r="M56" s="368"/>
      <c r="N56" s="10"/>
      <c r="O56" s="10"/>
      <c r="P56" s="10"/>
      <c r="Q56" s="10"/>
      <c r="R56" s="10"/>
      <c r="S56" s="10"/>
      <c r="T56" s="10"/>
      <c r="U56" s="138"/>
    </row>
    <row r="57" spans="7:21" x14ac:dyDescent="0.2">
      <c r="G57" s="10"/>
      <c r="H57" s="10"/>
      <c r="I57" s="10"/>
      <c r="J57" s="10"/>
      <c r="K57" s="10"/>
      <c r="L57" s="10"/>
      <c r="M57" s="368"/>
      <c r="N57" s="10"/>
      <c r="O57" s="10"/>
      <c r="P57" s="10"/>
      <c r="Q57" s="10"/>
      <c r="R57" s="10"/>
      <c r="S57" s="10"/>
      <c r="T57" s="10"/>
      <c r="U57" s="138"/>
    </row>
    <row r="58" spans="7:21" x14ac:dyDescent="0.2">
      <c r="G58" s="10"/>
      <c r="H58" s="10"/>
      <c r="I58" s="10"/>
      <c r="J58" s="10"/>
      <c r="K58" s="10"/>
      <c r="L58" s="10"/>
      <c r="M58" s="368"/>
      <c r="N58" s="10"/>
      <c r="O58" s="10"/>
      <c r="P58" s="10"/>
      <c r="Q58" s="10"/>
      <c r="R58" s="10"/>
      <c r="S58" s="10"/>
      <c r="T58" s="10"/>
      <c r="U58" s="138"/>
    </row>
    <row r="59" spans="7:21" x14ac:dyDescent="0.2">
      <c r="G59" s="10"/>
      <c r="H59" s="10"/>
      <c r="I59" s="10"/>
      <c r="J59" s="10"/>
      <c r="K59" s="10"/>
      <c r="L59" s="10"/>
      <c r="M59" s="368"/>
      <c r="N59" s="10"/>
      <c r="O59" s="10"/>
      <c r="P59" s="10"/>
      <c r="Q59" s="10"/>
      <c r="R59" s="10"/>
      <c r="S59" s="10"/>
      <c r="T59" s="10"/>
      <c r="U59" s="138"/>
    </row>
    <row r="60" spans="7:21" x14ac:dyDescent="0.2">
      <c r="G60" s="10"/>
      <c r="H60" s="10"/>
      <c r="I60" s="10"/>
      <c r="J60" s="10"/>
      <c r="K60" s="10"/>
      <c r="L60" s="10"/>
      <c r="M60" s="368"/>
      <c r="N60" s="10"/>
      <c r="O60" s="10"/>
      <c r="P60" s="10"/>
      <c r="Q60" s="10"/>
      <c r="R60" s="10"/>
      <c r="S60" s="10"/>
      <c r="T60" s="10"/>
      <c r="U60" s="138"/>
    </row>
    <row r="61" spans="7:21" x14ac:dyDescent="0.2">
      <c r="G61" s="10"/>
      <c r="H61" s="10"/>
      <c r="I61" s="10"/>
      <c r="J61" s="10"/>
      <c r="K61" s="10"/>
      <c r="L61" s="10"/>
      <c r="M61" s="368"/>
      <c r="N61" s="10"/>
      <c r="O61" s="10"/>
      <c r="P61" s="10"/>
      <c r="Q61" s="10"/>
      <c r="R61" s="10"/>
      <c r="S61" s="10"/>
      <c r="T61" s="10"/>
      <c r="U61" s="138"/>
    </row>
    <row r="62" spans="7:21" x14ac:dyDescent="0.2">
      <c r="G62" s="10"/>
      <c r="H62" s="10"/>
      <c r="I62" s="10"/>
      <c r="J62" s="10"/>
      <c r="K62" s="10"/>
      <c r="L62" s="10"/>
      <c r="M62" s="368"/>
      <c r="N62" s="10"/>
      <c r="O62" s="10"/>
      <c r="P62" s="10"/>
      <c r="Q62" s="10"/>
      <c r="R62" s="10"/>
      <c r="S62" s="10"/>
      <c r="T62" s="10"/>
      <c r="U62" s="138"/>
    </row>
    <row r="63" spans="7:21" x14ac:dyDescent="0.2">
      <c r="G63" s="10"/>
      <c r="H63" s="10"/>
      <c r="I63" s="10"/>
      <c r="J63" s="10"/>
      <c r="K63" s="10"/>
      <c r="L63" s="10"/>
      <c r="M63" s="368"/>
      <c r="N63" s="10"/>
      <c r="O63" s="10"/>
      <c r="P63" s="10"/>
      <c r="Q63" s="10"/>
      <c r="R63" s="10"/>
      <c r="S63" s="10"/>
      <c r="T63" s="10"/>
      <c r="U63" s="138"/>
    </row>
    <row r="64" spans="7:21" x14ac:dyDescent="0.2">
      <c r="G64" s="10"/>
      <c r="H64" s="10"/>
      <c r="I64" s="10"/>
      <c r="J64" s="10"/>
      <c r="K64" s="10"/>
      <c r="L64" s="10"/>
      <c r="M64" s="368"/>
      <c r="N64" s="10"/>
      <c r="O64" s="10"/>
      <c r="P64" s="10"/>
      <c r="Q64" s="10"/>
      <c r="R64" s="10"/>
      <c r="S64" s="10"/>
      <c r="T64" s="10"/>
      <c r="U64" s="138"/>
    </row>
    <row r="65" spans="7:21" x14ac:dyDescent="0.2">
      <c r="G65" s="10"/>
      <c r="H65" s="10"/>
      <c r="I65" s="10"/>
      <c r="J65" s="10"/>
      <c r="K65" s="10"/>
      <c r="L65" s="10"/>
      <c r="M65" s="368"/>
      <c r="N65" s="10"/>
      <c r="O65" s="10"/>
      <c r="P65" s="10"/>
      <c r="Q65" s="10"/>
      <c r="R65" s="10"/>
      <c r="S65" s="10"/>
      <c r="T65" s="10"/>
      <c r="U65" s="138"/>
    </row>
    <row r="66" spans="7:21" x14ac:dyDescent="0.2">
      <c r="G66" s="10"/>
      <c r="H66" s="10"/>
      <c r="I66" s="10"/>
      <c r="J66" s="10"/>
      <c r="K66" s="10"/>
      <c r="L66" s="10"/>
      <c r="M66" s="368"/>
      <c r="N66" s="10"/>
      <c r="O66" s="10"/>
      <c r="P66" s="10"/>
      <c r="Q66" s="10"/>
      <c r="R66" s="10"/>
      <c r="S66" s="10"/>
      <c r="T66" s="10"/>
      <c r="U66" s="138"/>
    </row>
    <row r="67" spans="7:21" x14ac:dyDescent="0.2">
      <c r="G67" s="10"/>
      <c r="H67" s="10"/>
      <c r="I67" s="10"/>
      <c r="J67" s="10"/>
      <c r="K67" s="10"/>
      <c r="L67" s="10"/>
      <c r="M67" s="368"/>
      <c r="N67" s="10"/>
      <c r="O67" s="10"/>
      <c r="P67" s="10"/>
      <c r="Q67" s="10"/>
      <c r="R67" s="10"/>
      <c r="S67" s="10"/>
      <c r="T67" s="10"/>
      <c r="U67" s="138"/>
    </row>
    <row r="68" spans="7:21" x14ac:dyDescent="0.2">
      <c r="G68" s="10"/>
      <c r="H68" s="10"/>
      <c r="I68" s="10"/>
      <c r="J68" s="10"/>
      <c r="K68" s="10"/>
      <c r="L68" s="10"/>
      <c r="M68" s="368"/>
      <c r="N68" s="10"/>
      <c r="O68" s="10"/>
      <c r="P68" s="10"/>
      <c r="Q68" s="10"/>
      <c r="R68" s="10"/>
      <c r="S68" s="10"/>
      <c r="T68" s="10"/>
      <c r="U68" s="138"/>
    </row>
  </sheetData>
  <mergeCells count="48">
    <mergeCell ref="B21:B22"/>
    <mergeCell ref="E17:E18"/>
    <mergeCell ref="E1:T1"/>
    <mergeCell ref="E2:T2"/>
    <mergeCell ref="A11:E11"/>
    <mergeCell ref="A10:G10"/>
    <mergeCell ref="A3:T3"/>
    <mergeCell ref="A5:A6"/>
    <mergeCell ref="B5:B6"/>
    <mergeCell ref="H5:S5"/>
    <mergeCell ref="T5:T6"/>
    <mergeCell ref="C5:C6"/>
    <mergeCell ref="D5:G5"/>
    <mergeCell ref="A7:T7"/>
    <mergeCell ref="A8:S8"/>
    <mergeCell ref="A9:S9"/>
    <mergeCell ref="T12:T36"/>
    <mergeCell ref="A33:A35"/>
    <mergeCell ref="B33:B35"/>
    <mergeCell ref="D33:D35"/>
    <mergeCell ref="E33:E35"/>
    <mergeCell ref="C12:C36"/>
    <mergeCell ref="A30:A32"/>
    <mergeCell ref="B30:B32"/>
    <mergeCell ref="D30:D32"/>
    <mergeCell ref="E30:E32"/>
    <mergeCell ref="D12:D14"/>
    <mergeCell ref="E12:E14"/>
    <mergeCell ref="A17:A18"/>
    <mergeCell ref="B17:B18"/>
    <mergeCell ref="D17:D18"/>
    <mergeCell ref="E23:E24"/>
    <mergeCell ref="A12:A16"/>
    <mergeCell ref="B12:B16"/>
    <mergeCell ref="B19:B20"/>
    <mergeCell ref="E27:E29"/>
    <mergeCell ref="A27:A29"/>
    <mergeCell ref="B27:B29"/>
    <mergeCell ref="D27:D29"/>
    <mergeCell ref="A19:A20"/>
    <mergeCell ref="A23:A24"/>
    <mergeCell ref="B23:B24"/>
    <mergeCell ref="D23:D24"/>
    <mergeCell ref="D21:D22"/>
    <mergeCell ref="E21:E22"/>
    <mergeCell ref="D19:D20"/>
    <mergeCell ref="E19:E20"/>
    <mergeCell ref="A21:A22"/>
  </mergeCells>
  <phoneticPr fontId="9" type="noConversion"/>
  <printOptions horizontalCentered="1"/>
  <pageMargins left="0.39370078740157483" right="0.39370078740157483" top="1.1811023622047245" bottom="0.27559055118110237" header="0.15748031496062992" footer="0.19685039370078741"/>
  <pageSetup paperSize="9" scale="58" fitToHeight="2" orientation="landscape" r:id="rId1"/>
  <headerFooter alignWithMargins="0"/>
  <rowBreaks count="1" manualBreakCount="1">
    <brk id="32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U110"/>
  <sheetViews>
    <sheetView zoomScaleNormal="100" zoomScaleSheetLayoutView="73" workbookViewId="0">
      <selection activeCell="L68" sqref="L68"/>
    </sheetView>
  </sheetViews>
  <sheetFormatPr defaultRowHeight="15.75" x14ac:dyDescent="0.2"/>
  <cols>
    <col min="1" max="1" width="7.5703125" style="4" customWidth="1"/>
    <col min="2" max="2" width="30.85546875" style="3" customWidth="1"/>
    <col min="3" max="5" width="9.140625" style="3" customWidth="1"/>
    <col min="6" max="6" width="13.140625" style="3" customWidth="1"/>
    <col min="7" max="7" width="9.140625" style="3" customWidth="1"/>
    <col min="8" max="19" width="9.42578125" style="3" customWidth="1"/>
    <col min="20" max="20" width="26.42578125" style="3" customWidth="1"/>
    <col min="21" max="16384" width="9.140625" style="127"/>
  </cols>
  <sheetData>
    <row r="1" spans="1:20" ht="66.75" customHeight="1" x14ac:dyDescent="0.2">
      <c r="G1" s="536" t="s">
        <v>269</v>
      </c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</row>
    <row r="2" spans="1:20" ht="66.75" customHeight="1" x14ac:dyDescent="0.25">
      <c r="E2" s="537"/>
      <c r="F2" s="538"/>
      <c r="G2" s="475" t="s">
        <v>259</v>
      </c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</row>
    <row r="3" spans="1:20" ht="41.25" customHeight="1" x14ac:dyDescent="0.25">
      <c r="A3" s="539" t="s">
        <v>17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</row>
    <row r="4" spans="1:20" ht="14.25" customHeight="1" x14ac:dyDescent="0.2">
      <c r="E4" s="2"/>
      <c r="F4" s="1" t="s">
        <v>11</v>
      </c>
      <c r="G4" s="2"/>
    </row>
    <row r="5" spans="1:20" ht="12.75" x14ac:dyDescent="0.2">
      <c r="A5" s="645" t="s">
        <v>12</v>
      </c>
      <c r="B5" s="692" t="s">
        <v>28</v>
      </c>
      <c r="C5" s="694" t="s">
        <v>0</v>
      </c>
      <c r="D5" s="695" t="s">
        <v>1</v>
      </c>
      <c r="E5" s="695"/>
      <c r="F5" s="670"/>
      <c r="G5" s="670"/>
      <c r="H5" s="667" t="s">
        <v>2</v>
      </c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9"/>
      <c r="T5" s="670" t="s">
        <v>3</v>
      </c>
    </row>
    <row r="6" spans="1:20" ht="38.25" x14ac:dyDescent="0.2">
      <c r="A6" s="647"/>
      <c r="B6" s="693"/>
      <c r="C6" s="694"/>
      <c r="D6" s="197" t="s">
        <v>4</v>
      </c>
      <c r="E6" s="198" t="s">
        <v>5</v>
      </c>
      <c r="F6" s="167" t="s">
        <v>6</v>
      </c>
      <c r="G6" s="168" t="s">
        <v>7</v>
      </c>
      <c r="H6" s="271" t="s">
        <v>8</v>
      </c>
      <c r="I6" s="167" t="s">
        <v>9</v>
      </c>
      <c r="J6" s="167" t="s">
        <v>10</v>
      </c>
      <c r="K6" s="167" t="s">
        <v>50</v>
      </c>
      <c r="L6" s="167" t="s">
        <v>113</v>
      </c>
      <c r="M6" s="167" t="s">
        <v>139</v>
      </c>
      <c r="N6" s="167" t="s">
        <v>197</v>
      </c>
      <c r="O6" s="167" t="s">
        <v>212</v>
      </c>
      <c r="P6" s="167" t="s">
        <v>238</v>
      </c>
      <c r="Q6" s="167" t="s">
        <v>244</v>
      </c>
      <c r="R6" s="167" t="s">
        <v>261</v>
      </c>
      <c r="S6" s="50" t="s">
        <v>262</v>
      </c>
      <c r="T6" s="670"/>
    </row>
    <row r="7" spans="1:20" ht="15" customHeight="1" x14ac:dyDescent="0.2">
      <c r="A7" s="5"/>
      <c r="B7" s="686" t="s">
        <v>107</v>
      </c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  <c r="O7" s="687"/>
      <c r="P7" s="687"/>
      <c r="Q7" s="687"/>
      <c r="R7" s="687"/>
      <c r="S7" s="687"/>
      <c r="T7" s="51"/>
    </row>
    <row r="8" spans="1:20" ht="17.25" customHeight="1" x14ac:dyDescent="0.2">
      <c r="A8" s="5"/>
      <c r="B8" s="683" t="s">
        <v>108</v>
      </c>
      <c r="C8" s="684"/>
      <c r="D8" s="684"/>
      <c r="E8" s="684"/>
      <c r="F8" s="684"/>
      <c r="G8" s="684"/>
      <c r="H8" s="684"/>
      <c r="I8" s="684"/>
      <c r="J8" s="684"/>
      <c r="K8" s="684"/>
      <c r="L8" s="684"/>
      <c r="M8" s="684"/>
      <c r="N8" s="684"/>
      <c r="O8" s="684"/>
      <c r="P8" s="684"/>
      <c r="Q8" s="684"/>
      <c r="R8" s="684"/>
      <c r="S8" s="684"/>
      <c r="T8" s="685"/>
    </row>
    <row r="9" spans="1:20" ht="34.5" customHeight="1" x14ac:dyDescent="0.2">
      <c r="A9" s="5"/>
      <c r="B9" s="680" t="s">
        <v>109</v>
      </c>
      <c r="C9" s="681"/>
      <c r="D9" s="681"/>
      <c r="E9" s="681"/>
      <c r="F9" s="681"/>
      <c r="G9" s="681"/>
      <c r="H9" s="681"/>
      <c r="I9" s="681"/>
      <c r="J9" s="681"/>
      <c r="K9" s="681"/>
      <c r="L9" s="681"/>
      <c r="M9" s="681"/>
      <c r="N9" s="681"/>
      <c r="O9" s="681"/>
      <c r="P9" s="681"/>
      <c r="Q9" s="681"/>
      <c r="R9" s="681"/>
      <c r="S9" s="681"/>
      <c r="T9" s="682"/>
    </row>
    <row r="10" spans="1:20" ht="19.5" customHeight="1" x14ac:dyDescent="0.2">
      <c r="A10" s="204"/>
      <c r="B10" s="272"/>
      <c r="C10" s="273"/>
      <c r="D10" s="273"/>
      <c r="E10" s="273"/>
      <c r="F10" s="273"/>
      <c r="G10" s="273"/>
      <c r="H10" s="300"/>
      <c r="I10" s="300"/>
      <c r="J10" s="300"/>
      <c r="K10" s="300"/>
      <c r="L10" s="300"/>
      <c r="M10" s="338"/>
      <c r="N10" s="363"/>
      <c r="O10" s="421"/>
      <c r="P10" s="309"/>
      <c r="Q10" s="376"/>
      <c r="R10" s="421"/>
      <c r="S10" s="300"/>
      <c r="T10" s="274"/>
    </row>
    <row r="11" spans="1:20" s="251" customFormat="1" ht="15.75" customHeight="1" x14ac:dyDescent="0.2">
      <c r="A11" s="347"/>
      <c r="B11" s="696"/>
      <c r="C11" s="697"/>
      <c r="D11" s="697"/>
      <c r="E11" s="697"/>
      <c r="F11" s="697"/>
      <c r="G11" s="698"/>
      <c r="H11" s="52">
        <f>H14+H15+H17+H18+H21+H25+H26+H28+H33+H16+H19+H20+H27+H38+H39+H40+H41+H42+H43+H44+H45+H46+H47+H52+H53+H54+H55+H56+H57+H58+H59</f>
        <v>380.96000000000004</v>
      </c>
      <c r="I11" s="52">
        <f t="shared" ref="I11:S11" si="0">I14+I15+I17+I18+I21+I25+I26+I28+I33+I16+I19+I20+I27+I38+I39+I40+I41+I42+I43+I44+I45+I46+I47+I52+I53+I54+I55+I56+I57+I58+I59</f>
        <v>56.65</v>
      </c>
      <c r="J11" s="52">
        <f t="shared" si="0"/>
        <v>94.840000000000018</v>
      </c>
      <c r="K11" s="52">
        <f t="shared" si="0"/>
        <v>69.12</v>
      </c>
      <c r="L11" s="52">
        <f t="shared" si="0"/>
        <v>260.73</v>
      </c>
      <c r="M11" s="52">
        <f t="shared" si="0"/>
        <v>76.739999999999995</v>
      </c>
      <c r="N11" s="52">
        <f t="shared" si="0"/>
        <v>93.490000000000009</v>
      </c>
      <c r="O11" s="52">
        <f t="shared" si="0"/>
        <v>4259.3999999999996</v>
      </c>
      <c r="P11" s="52">
        <f t="shared" si="0"/>
        <v>75.099999999999994</v>
      </c>
      <c r="Q11" s="52">
        <f t="shared" si="0"/>
        <v>75.099999999999994</v>
      </c>
      <c r="R11" s="52">
        <f t="shared" si="0"/>
        <v>75.099999999999994</v>
      </c>
      <c r="S11" s="52">
        <f t="shared" si="0"/>
        <v>5517.2300000000005</v>
      </c>
      <c r="T11" s="53"/>
    </row>
    <row r="12" spans="1:20" s="252" customFormat="1" x14ac:dyDescent="0.2">
      <c r="A12" s="7"/>
      <c r="B12" s="699" t="s">
        <v>14</v>
      </c>
      <c r="C12" s="700"/>
      <c r="D12" s="700"/>
      <c r="E12" s="700"/>
      <c r="F12" s="700"/>
      <c r="G12" s="700"/>
      <c r="H12" s="701"/>
      <c r="I12" s="701"/>
      <c r="J12" s="701"/>
      <c r="K12" s="701"/>
      <c r="L12" s="701"/>
      <c r="M12" s="701"/>
      <c r="N12" s="701"/>
      <c r="O12" s="701"/>
      <c r="P12" s="701"/>
      <c r="Q12" s="701"/>
      <c r="R12" s="701"/>
      <c r="S12" s="701"/>
      <c r="T12" s="702"/>
    </row>
    <row r="13" spans="1:20" s="253" customFormat="1" ht="12" customHeight="1" x14ac:dyDescent="0.2">
      <c r="A13" s="20"/>
      <c r="B13" s="54"/>
      <c r="C13" s="55"/>
      <c r="D13" s="55"/>
      <c r="E13" s="55"/>
      <c r="F13" s="688" t="s">
        <v>146</v>
      </c>
      <c r="G13" s="688"/>
      <c r="H13" s="56">
        <f t="shared" ref="H13:L13" si="1">H14+H15+H17+H18+H21+H25+H26</f>
        <v>140.72</v>
      </c>
      <c r="I13" s="56">
        <f t="shared" si="1"/>
        <v>34.25</v>
      </c>
      <c r="J13" s="56">
        <f t="shared" si="1"/>
        <v>29.1</v>
      </c>
      <c r="K13" s="56">
        <f>K14+K15+K17+K18+K21+K25+K26+K38+K40</f>
        <v>36.22</v>
      </c>
      <c r="L13" s="56">
        <f t="shared" si="1"/>
        <v>29.16</v>
      </c>
      <c r="M13" s="56">
        <f t="shared" ref="M13:N13" si="2">M14+M15+M17+M18+M21+M25+M26</f>
        <v>28.75</v>
      </c>
      <c r="N13" s="56">
        <f t="shared" si="2"/>
        <v>22.8</v>
      </c>
      <c r="O13" s="56">
        <f t="shared" ref="O13:S13" si="3">O14+O15+O17+O18+O21+O25+O26</f>
        <v>15</v>
      </c>
      <c r="P13" s="56">
        <f t="shared" si="3"/>
        <v>36.1</v>
      </c>
      <c r="Q13" s="56">
        <f t="shared" ref="Q13:R13" si="4">Q14+Q15+Q17+Q18+Q21+Q25+Q26</f>
        <v>36.1</v>
      </c>
      <c r="R13" s="56">
        <f t="shared" si="4"/>
        <v>36.1</v>
      </c>
      <c r="S13" s="56">
        <f t="shared" si="3"/>
        <v>434.79999999999995</v>
      </c>
      <c r="T13" s="57"/>
    </row>
    <row r="14" spans="1:20" s="251" customFormat="1" ht="37.5" customHeight="1" x14ac:dyDescent="0.2">
      <c r="A14" s="645" t="s">
        <v>97</v>
      </c>
      <c r="B14" s="618" t="s">
        <v>119</v>
      </c>
      <c r="C14" s="615"/>
      <c r="D14" s="609" t="s">
        <v>39</v>
      </c>
      <c r="E14" s="609" t="s">
        <v>18</v>
      </c>
      <c r="F14" s="349" t="s">
        <v>126</v>
      </c>
      <c r="G14" s="703">
        <v>244</v>
      </c>
      <c r="H14" s="141"/>
      <c r="I14" s="143">
        <v>10.42</v>
      </c>
      <c r="J14" s="143"/>
      <c r="K14" s="255"/>
      <c r="L14" s="143"/>
      <c r="M14" s="143"/>
      <c r="N14" s="143"/>
      <c r="O14" s="143"/>
      <c r="P14" s="148"/>
      <c r="Q14" s="148"/>
      <c r="R14" s="148"/>
      <c r="S14" s="144">
        <f>H14+I14+J14+K14+L14+M14+N14+O14+P14+Q14+R14</f>
        <v>10.42</v>
      </c>
      <c r="T14" s="689" t="s">
        <v>21</v>
      </c>
    </row>
    <row r="15" spans="1:20" s="251" customFormat="1" ht="21" customHeight="1" x14ac:dyDescent="0.2">
      <c r="A15" s="646"/>
      <c r="B15" s="655"/>
      <c r="C15" s="616"/>
      <c r="D15" s="657"/>
      <c r="E15" s="657"/>
      <c r="F15" s="341" t="s">
        <v>123</v>
      </c>
      <c r="G15" s="574"/>
      <c r="H15" s="355"/>
      <c r="I15" s="356"/>
      <c r="J15" s="357">
        <v>5</v>
      </c>
      <c r="K15" s="356">
        <v>5</v>
      </c>
      <c r="L15" s="356">
        <v>5</v>
      </c>
      <c r="M15" s="356">
        <v>5</v>
      </c>
      <c r="N15" s="356">
        <v>12.8</v>
      </c>
      <c r="O15" s="356">
        <v>15</v>
      </c>
      <c r="P15" s="357">
        <v>6.5</v>
      </c>
      <c r="Q15" s="357">
        <v>6.5</v>
      </c>
      <c r="R15" s="357">
        <v>6.5</v>
      </c>
      <c r="S15" s="354">
        <f t="shared" ref="S15:S57" si="5">H15+I15+J15+K15+L15+M15+N15+O15+P15+Q15+R15</f>
        <v>67.3</v>
      </c>
      <c r="T15" s="690"/>
    </row>
    <row r="16" spans="1:20" s="251" customFormat="1" ht="21" customHeight="1" x14ac:dyDescent="0.2">
      <c r="A16" s="647"/>
      <c r="B16" s="619"/>
      <c r="C16" s="656"/>
      <c r="D16" s="610"/>
      <c r="E16" s="610"/>
      <c r="F16" s="342" t="s">
        <v>152</v>
      </c>
      <c r="G16" s="704"/>
      <c r="H16" s="150"/>
      <c r="I16" s="142"/>
      <c r="J16" s="142"/>
      <c r="K16" s="142"/>
      <c r="L16" s="142"/>
      <c r="M16" s="142"/>
      <c r="N16" s="142"/>
      <c r="O16" s="142">
        <v>12</v>
      </c>
      <c r="P16" s="142"/>
      <c r="Q16" s="142"/>
      <c r="R16" s="142"/>
      <c r="S16" s="145">
        <f t="shared" si="5"/>
        <v>12</v>
      </c>
      <c r="T16" s="691"/>
    </row>
    <row r="17" spans="1:20" s="251" customFormat="1" ht="34.5" customHeight="1" x14ac:dyDescent="0.2">
      <c r="A17" s="645" t="s">
        <v>98</v>
      </c>
      <c r="B17" s="618" t="s">
        <v>22</v>
      </c>
      <c r="C17" s="615"/>
      <c r="D17" s="609" t="s">
        <v>39</v>
      </c>
      <c r="E17" s="609" t="s">
        <v>18</v>
      </c>
      <c r="F17" s="146" t="s">
        <v>126</v>
      </c>
      <c r="G17" s="350">
        <v>244</v>
      </c>
      <c r="H17" s="147">
        <v>15</v>
      </c>
      <c r="I17" s="148">
        <v>13.83</v>
      </c>
      <c r="J17" s="143"/>
      <c r="K17" s="143"/>
      <c r="L17" s="143"/>
      <c r="M17" s="143"/>
      <c r="N17" s="143"/>
      <c r="O17" s="143"/>
      <c r="P17" s="335"/>
      <c r="Q17" s="335"/>
      <c r="R17" s="335"/>
      <c r="S17" s="144">
        <f t="shared" si="5"/>
        <v>28.83</v>
      </c>
      <c r="T17" s="642" t="s">
        <v>19</v>
      </c>
    </row>
    <row r="18" spans="1:20" s="251" customFormat="1" ht="34.5" customHeight="1" x14ac:dyDescent="0.2">
      <c r="A18" s="646"/>
      <c r="B18" s="655"/>
      <c r="C18" s="616"/>
      <c r="D18" s="657"/>
      <c r="E18" s="657"/>
      <c r="F18" s="341" t="s">
        <v>123</v>
      </c>
      <c r="G18" s="339">
        <v>244</v>
      </c>
      <c r="H18" s="355"/>
      <c r="I18" s="357"/>
      <c r="J18" s="358">
        <v>14.1</v>
      </c>
      <c r="K18" s="357">
        <v>21.72</v>
      </c>
      <c r="L18" s="357">
        <v>24.16</v>
      </c>
      <c r="M18" s="357">
        <v>13.75</v>
      </c>
      <c r="N18" s="357">
        <v>10</v>
      </c>
      <c r="O18" s="357"/>
      <c r="P18" s="357">
        <v>19.600000000000001</v>
      </c>
      <c r="Q18" s="357">
        <v>19.600000000000001</v>
      </c>
      <c r="R18" s="357">
        <v>19.600000000000001</v>
      </c>
      <c r="S18" s="354">
        <f t="shared" si="5"/>
        <v>142.53</v>
      </c>
      <c r="T18" s="643"/>
    </row>
    <row r="19" spans="1:20" s="251" customFormat="1" ht="34.5" customHeight="1" x14ac:dyDescent="0.2">
      <c r="A19" s="646"/>
      <c r="B19" s="655"/>
      <c r="C19" s="616"/>
      <c r="D19" s="657"/>
      <c r="E19" s="657"/>
      <c r="F19" s="387" t="s">
        <v>152</v>
      </c>
      <c r="G19" s="359">
        <v>244</v>
      </c>
      <c r="H19" s="355"/>
      <c r="I19" s="357"/>
      <c r="J19" s="358"/>
      <c r="K19" s="357"/>
      <c r="L19" s="357"/>
      <c r="M19" s="357"/>
      <c r="N19" s="357">
        <v>11.21</v>
      </c>
      <c r="O19" s="357">
        <v>26.4</v>
      </c>
      <c r="P19" s="357"/>
      <c r="Q19" s="357"/>
      <c r="R19" s="357"/>
      <c r="S19" s="354">
        <f t="shared" si="5"/>
        <v>37.61</v>
      </c>
      <c r="T19" s="643"/>
    </row>
    <row r="20" spans="1:20" s="251" customFormat="1" ht="34.5" customHeight="1" x14ac:dyDescent="0.2">
      <c r="A20" s="647"/>
      <c r="B20" s="619"/>
      <c r="C20" s="656"/>
      <c r="D20" s="610"/>
      <c r="E20" s="610"/>
      <c r="F20" s="414" t="s">
        <v>153</v>
      </c>
      <c r="G20" s="393">
        <v>244</v>
      </c>
      <c r="H20" s="150"/>
      <c r="I20" s="142"/>
      <c r="J20" s="165"/>
      <c r="K20" s="142"/>
      <c r="L20" s="142"/>
      <c r="M20" s="142"/>
      <c r="N20" s="142">
        <v>2.2000000000000002</v>
      </c>
      <c r="O20" s="142">
        <v>3</v>
      </c>
      <c r="P20" s="142"/>
      <c r="Q20" s="142"/>
      <c r="R20" s="142"/>
      <c r="S20" s="145">
        <f t="shared" si="5"/>
        <v>5.2</v>
      </c>
      <c r="T20" s="644"/>
    </row>
    <row r="21" spans="1:20" s="251" customFormat="1" ht="30.75" customHeight="1" x14ac:dyDescent="0.2">
      <c r="A21" s="645" t="s">
        <v>99</v>
      </c>
      <c r="B21" s="264" t="s">
        <v>35</v>
      </c>
      <c r="C21" s="254"/>
      <c r="D21" s="516" t="s">
        <v>39</v>
      </c>
      <c r="E21" s="516" t="s">
        <v>18</v>
      </c>
      <c r="F21" s="516" t="s">
        <v>126</v>
      </c>
      <c r="G21" s="648">
        <v>244</v>
      </c>
      <c r="H21" s="63">
        <f t="shared" ref="H21:L21" si="6">H22+H24+H23</f>
        <v>115.72</v>
      </c>
      <c r="I21" s="72">
        <f t="shared" si="6"/>
        <v>0</v>
      </c>
      <c r="J21" s="72">
        <f t="shared" si="6"/>
        <v>0</v>
      </c>
      <c r="K21" s="26">
        <f t="shared" si="6"/>
        <v>0</v>
      </c>
      <c r="L21" s="26">
        <f t="shared" si="6"/>
        <v>0</v>
      </c>
      <c r="M21" s="26">
        <f t="shared" ref="M21:N21" si="7">M22+M24+M23</f>
        <v>0</v>
      </c>
      <c r="N21" s="26">
        <f t="shared" si="7"/>
        <v>0</v>
      </c>
      <c r="O21" s="26">
        <f t="shared" ref="O21:P21" si="8">O22+O24+O23</f>
        <v>0</v>
      </c>
      <c r="P21" s="26">
        <f t="shared" si="8"/>
        <v>0</v>
      </c>
      <c r="Q21" s="26">
        <f t="shared" ref="Q21:R21" si="9">Q22+Q24+Q23</f>
        <v>0</v>
      </c>
      <c r="R21" s="26">
        <f t="shared" si="9"/>
        <v>0</v>
      </c>
      <c r="S21" s="336">
        <f t="shared" si="5"/>
        <v>115.72</v>
      </c>
      <c r="T21" s="642" t="s">
        <v>40</v>
      </c>
    </row>
    <row r="22" spans="1:20" s="251" customFormat="1" ht="15" customHeight="1" x14ac:dyDescent="0.2">
      <c r="A22" s="646"/>
      <c r="B22" s="258" t="s">
        <v>60</v>
      </c>
      <c r="C22" s="257"/>
      <c r="D22" s="517"/>
      <c r="E22" s="517"/>
      <c r="F22" s="517"/>
      <c r="G22" s="649"/>
      <c r="H22" s="64">
        <v>21.07</v>
      </c>
      <c r="I22" s="73"/>
      <c r="J22" s="73"/>
      <c r="K22" s="23"/>
      <c r="L22" s="23"/>
      <c r="M22" s="23"/>
      <c r="N22" s="23"/>
      <c r="O22" s="23"/>
      <c r="P22" s="324"/>
      <c r="Q22" s="23"/>
      <c r="R22" s="23"/>
      <c r="S22" s="353">
        <f t="shared" si="5"/>
        <v>21.07</v>
      </c>
      <c r="T22" s="643"/>
    </row>
    <row r="23" spans="1:20" s="251" customFormat="1" ht="15" customHeight="1" x14ac:dyDescent="0.2">
      <c r="A23" s="646"/>
      <c r="B23" s="259" t="s">
        <v>61</v>
      </c>
      <c r="C23" s="257"/>
      <c r="D23" s="517"/>
      <c r="E23" s="517"/>
      <c r="F23" s="517"/>
      <c r="G23" s="649"/>
      <c r="H23" s="64">
        <v>23.6</v>
      </c>
      <c r="I23" s="73"/>
      <c r="J23" s="73"/>
      <c r="K23" s="23"/>
      <c r="L23" s="23"/>
      <c r="M23" s="23"/>
      <c r="N23" s="23"/>
      <c r="O23" s="23"/>
      <c r="P23" s="324"/>
      <c r="Q23" s="23"/>
      <c r="R23" s="23"/>
      <c r="S23" s="354">
        <f t="shared" si="5"/>
        <v>23.6</v>
      </c>
      <c r="T23" s="643"/>
    </row>
    <row r="24" spans="1:20" s="251" customFormat="1" ht="14.25" customHeight="1" x14ac:dyDescent="0.2">
      <c r="A24" s="647"/>
      <c r="B24" s="260" t="s">
        <v>62</v>
      </c>
      <c r="C24" s="257"/>
      <c r="D24" s="518"/>
      <c r="E24" s="518"/>
      <c r="F24" s="518"/>
      <c r="G24" s="650"/>
      <c r="H24" s="62">
        <v>71.05</v>
      </c>
      <c r="I24" s="139"/>
      <c r="J24" s="27"/>
      <c r="K24" s="61"/>
      <c r="L24" s="61"/>
      <c r="M24" s="61"/>
      <c r="N24" s="61"/>
      <c r="O24" s="61"/>
      <c r="P24" s="27"/>
      <c r="Q24" s="27"/>
      <c r="R24" s="27"/>
      <c r="S24" s="145">
        <f t="shared" si="5"/>
        <v>71.05</v>
      </c>
      <c r="T24" s="644"/>
    </row>
    <row r="25" spans="1:20" s="251" customFormat="1" ht="21" customHeight="1" x14ac:dyDescent="0.2">
      <c r="A25" s="645" t="s">
        <v>100</v>
      </c>
      <c r="B25" s="618" t="s">
        <v>20</v>
      </c>
      <c r="C25" s="362"/>
      <c r="D25" s="609" t="s">
        <v>39</v>
      </c>
      <c r="E25" s="609" t="s">
        <v>18</v>
      </c>
      <c r="F25" s="349" t="s">
        <v>126</v>
      </c>
      <c r="G25" s="149">
        <v>244</v>
      </c>
      <c r="H25" s="151">
        <v>10</v>
      </c>
      <c r="I25" s="143">
        <v>10</v>
      </c>
      <c r="J25" s="74"/>
      <c r="K25" s="140"/>
      <c r="L25" s="140"/>
      <c r="M25" s="140"/>
      <c r="N25" s="140"/>
      <c r="O25" s="140"/>
      <c r="P25" s="325"/>
      <c r="Q25" s="74"/>
      <c r="R25" s="74"/>
      <c r="S25" s="144">
        <f t="shared" si="5"/>
        <v>20</v>
      </c>
      <c r="T25" s="689" t="s">
        <v>21</v>
      </c>
    </row>
    <row r="26" spans="1:20" s="251" customFormat="1" ht="26.25" customHeight="1" x14ac:dyDescent="0.2">
      <c r="A26" s="646"/>
      <c r="B26" s="655"/>
      <c r="C26" s="257"/>
      <c r="D26" s="614"/>
      <c r="E26" s="614"/>
      <c r="F26" s="341" t="s">
        <v>123</v>
      </c>
      <c r="G26" s="359">
        <v>244</v>
      </c>
      <c r="H26" s="360"/>
      <c r="I26" s="356"/>
      <c r="J26" s="361">
        <v>10</v>
      </c>
      <c r="K26" s="357"/>
      <c r="L26" s="357"/>
      <c r="M26" s="357">
        <v>10</v>
      </c>
      <c r="N26" s="357"/>
      <c r="O26" s="357"/>
      <c r="P26" s="358">
        <v>10</v>
      </c>
      <c r="Q26" s="358">
        <v>10</v>
      </c>
      <c r="R26" s="358">
        <v>10</v>
      </c>
      <c r="S26" s="354">
        <f t="shared" si="5"/>
        <v>50</v>
      </c>
      <c r="T26" s="690"/>
    </row>
    <row r="27" spans="1:20" s="251" customFormat="1" ht="26.25" customHeight="1" x14ac:dyDescent="0.2">
      <c r="A27" s="647"/>
      <c r="B27" s="619"/>
      <c r="C27" s="257"/>
      <c r="D27" s="210"/>
      <c r="E27" s="210"/>
      <c r="F27" s="342" t="s">
        <v>152</v>
      </c>
      <c r="G27" s="351">
        <v>244</v>
      </c>
      <c r="H27" s="150"/>
      <c r="I27" s="142"/>
      <c r="J27" s="164"/>
      <c r="K27" s="142">
        <v>10</v>
      </c>
      <c r="L27" s="142">
        <v>10</v>
      </c>
      <c r="M27" s="142"/>
      <c r="N27" s="142"/>
      <c r="O27" s="142">
        <v>10</v>
      </c>
      <c r="P27" s="413"/>
      <c r="Q27" s="372"/>
      <c r="R27" s="372"/>
      <c r="S27" s="145">
        <f t="shared" si="5"/>
        <v>30</v>
      </c>
      <c r="T27" s="691"/>
    </row>
    <row r="28" spans="1:20" s="251" customFormat="1" ht="20.25" customHeight="1" x14ac:dyDescent="0.2">
      <c r="A28" s="645" t="s">
        <v>101</v>
      </c>
      <c r="B28" s="600" t="s">
        <v>54</v>
      </c>
      <c r="C28" s="254"/>
      <c r="D28" s="674" t="s">
        <v>39</v>
      </c>
      <c r="E28" s="674" t="s">
        <v>41</v>
      </c>
      <c r="F28" s="348"/>
      <c r="G28" s="65">
        <v>244</v>
      </c>
      <c r="H28" s="152">
        <f t="shared" ref="H28:L28" si="10">H29+H30+H31+H32</f>
        <v>28</v>
      </c>
      <c r="I28" s="26">
        <f t="shared" si="10"/>
        <v>22.4</v>
      </c>
      <c r="J28" s="153">
        <f t="shared" si="10"/>
        <v>22.4</v>
      </c>
      <c r="K28" s="154">
        <f t="shared" si="10"/>
        <v>22.4</v>
      </c>
      <c r="L28" s="154">
        <f t="shared" si="10"/>
        <v>23</v>
      </c>
      <c r="M28" s="154">
        <f t="shared" ref="M28:N28" si="11">M29+M30+M31+M32</f>
        <v>21.159999999999997</v>
      </c>
      <c r="N28" s="154">
        <f t="shared" si="11"/>
        <v>25.7</v>
      </c>
      <c r="O28" s="154">
        <f t="shared" ref="O28:P28" si="12">O29+O30+O31+O32</f>
        <v>22.5</v>
      </c>
      <c r="P28" s="154">
        <f t="shared" si="12"/>
        <v>0</v>
      </c>
      <c r="Q28" s="154">
        <f t="shared" ref="Q28:R28" si="13">Q29+Q30+Q31+Q32</f>
        <v>0</v>
      </c>
      <c r="R28" s="154">
        <f t="shared" si="13"/>
        <v>0</v>
      </c>
      <c r="S28" s="144">
        <f t="shared" si="5"/>
        <v>187.55999999999997</v>
      </c>
      <c r="T28" s="642" t="s">
        <v>118</v>
      </c>
    </row>
    <row r="29" spans="1:20" s="251" customFormat="1" ht="12" customHeight="1" x14ac:dyDescent="0.2">
      <c r="A29" s="646"/>
      <c r="B29" s="608"/>
      <c r="C29" s="257"/>
      <c r="D29" s="675"/>
      <c r="E29" s="675"/>
      <c r="F29" s="68" t="s">
        <v>127</v>
      </c>
      <c r="G29" s="66">
        <v>244</v>
      </c>
      <c r="H29" s="64">
        <v>25</v>
      </c>
      <c r="I29" s="23">
        <v>20</v>
      </c>
      <c r="J29" s="59"/>
      <c r="K29" s="59"/>
      <c r="L29" s="59"/>
      <c r="M29" s="59"/>
      <c r="N29" s="59"/>
      <c r="O29" s="59"/>
      <c r="P29" s="326"/>
      <c r="Q29" s="326"/>
      <c r="R29" s="326"/>
      <c r="S29" s="354">
        <f t="shared" si="5"/>
        <v>45</v>
      </c>
      <c r="T29" s="643"/>
    </row>
    <row r="30" spans="1:20" s="251" customFormat="1" ht="12" customHeight="1" x14ac:dyDescent="0.2">
      <c r="A30" s="646"/>
      <c r="B30" s="608"/>
      <c r="C30" s="257"/>
      <c r="D30" s="675"/>
      <c r="E30" s="675"/>
      <c r="F30" s="68" t="s">
        <v>128</v>
      </c>
      <c r="G30" s="66">
        <v>244</v>
      </c>
      <c r="H30" s="64">
        <v>3</v>
      </c>
      <c r="I30" s="23">
        <v>2.4</v>
      </c>
      <c r="J30" s="59"/>
      <c r="K30" s="59"/>
      <c r="L30" s="59"/>
      <c r="M30" s="59"/>
      <c r="N30" s="59"/>
      <c r="O30" s="59"/>
      <c r="P30" s="326"/>
      <c r="Q30" s="326"/>
      <c r="R30" s="326"/>
      <c r="S30" s="354">
        <f t="shared" si="5"/>
        <v>5.4</v>
      </c>
      <c r="T30" s="643"/>
    </row>
    <row r="31" spans="1:20" s="251" customFormat="1" ht="12" customHeight="1" x14ac:dyDescent="0.2">
      <c r="A31" s="646"/>
      <c r="B31" s="608"/>
      <c r="C31" s="257"/>
      <c r="D31" s="675"/>
      <c r="E31" s="675"/>
      <c r="F31" s="68" t="s">
        <v>124</v>
      </c>
      <c r="G31" s="66">
        <v>244</v>
      </c>
      <c r="H31" s="64"/>
      <c r="I31" s="23"/>
      <c r="J31" s="59">
        <v>20</v>
      </c>
      <c r="K31" s="59">
        <v>20</v>
      </c>
      <c r="L31" s="59">
        <v>20</v>
      </c>
      <c r="M31" s="59">
        <v>18.899999999999999</v>
      </c>
      <c r="N31" s="59">
        <v>22.7</v>
      </c>
      <c r="O31" s="59">
        <v>19.5</v>
      </c>
      <c r="P31" s="326"/>
      <c r="Q31" s="326"/>
      <c r="R31" s="326"/>
      <c r="S31" s="354">
        <f t="shared" si="5"/>
        <v>121.10000000000001</v>
      </c>
      <c r="T31" s="643"/>
    </row>
    <row r="32" spans="1:20" s="251" customFormat="1" ht="12" customHeight="1" x14ac:dyDescent="0.2">
      <c r="A32" s="647"/>
      <c r="B32" s="601"/>
      <c r="C32" s="256"/>
      <c r="D32" s="676"/>
      <c r="E32" s="676"/>
      <c r="F32" s="69" t="s">
        <v>125</v>
      </c>
      <c r="G32" s="67">
        <v>244</v>
      </c>
      <c r="H32" s="62"/>
      <c r="I32" s="61"/>
      <c r="J32" s="27">
        <v>2.4</v>
      </c>
      <c r="K32" s="27">
        <v>2.4</v>
      </c>
      <c r="L32" s="27">
        <v>3</v>
      </c>
      <c r="M32" s="27">
        <v>2.2599999999999998</v>
      </c>
      <c r="N32" s="27">
        <v>3</v>
      </c>
      <c r="O32" s="27">
        <v>3</v>
      </c>
      <c r="P32" s="326"/>
      <c r="Q32" s="326"/>
      <c r="R32" s="326"/>
      <c r="S32" s="145">
        <f t="shared" si="5"/>
        <v>16.059999999999999</v>
      </c>
      <c r="T32" s="644"/>
    </row>
    <row r="33" spans="1:20" s="251" customFormat="1" ht="17.100000000000001" customHeight="1" x14ac:dyDescent="0.2">
      <c r="A33" s="671" t="s">
        <v>102</v>
      </c>
      <c r="B33" s="672" t="s">
        <v>117</v>
      </c>
      <c r="C33" s="257"/>
      <c r="D33" s="673" t="s">
        <v>39</v>
      </c>
      <c r="E33" s="155"/>
      <c r="F33" s="340"/>
      <c r="G33" s="65">
        <v>244</v>
      </c>
      <c r="H33" s="161">
        <f t="shared" ref="H33:L33" si="14">H34+H35+H36+H37</f>
        <v>120.12</v>
      </c>
      <c r="I33" s="26">
        <f t="shared" si="14"/>
        <v>0</v>
      </c>
      <c r="J33" s="60">
        <f t="shared" si="14"/>
        <v>0</v>
      </c>
      <c r="K33" s="58">
        <f t="shared" si="14"/>
        <v>0</v>
      </c>
      <c r="L33" s="58">
        <f t="shared" si="14"/>
        <v>0</v>
      </c>
      <c r="M33" s="58">
        <f t="shared" ref="M33:N33" si="15">M34+M35+M36+M37</f>
        <v>0</v>
      </c>
      <c r="N33" s="58">
        <f t="shared" si="15"/>
        <v>0</v>
      </c>
      <c r="O33" s="58">
        <f t="shared" ref="O33:P33" si="16">O34+O35+O36+O37</f>
        <v>0</v>
      </c>
      <c r="P33" s="58">
        <f t="shared" si="16"/>
        <v>0</v>
      </c>
      <c r="Q33" s="58">
        <f t="shared" ref="Q33:R33" si="17">Q34+Q35+Q36+Q37</f>
        <v>0</v>
      </c>
      <c r="R33" s="58">
        <f t="shared" si="17"/>
        <v>0</v>
      </c>
      <c r="S33" s="144">
        <f t="shared" si="5"/>
        <v>120.12</v>
      </c>
      <c r="T33" s="642" t="s">
        <v>120</v>
      </c>
    </row>
    <row r="34" spans="1:20" s="251" customFormat="1" ht="12" customHeight="1" x14ac:dyDescent="0.2">
      <c r="A34" s="671"/>
      <c r="B34" s="672"/>
      <c r="C34" s="257"/>
      <c r="D34" s="673"/>
      <c r="E34" s="677" t="s">
        <v>55</v>
      </c>
      <c r="F34" s="156" t="s">
        <v>137</v>
      </c>
      <c r="G34" s="159">
        <v>244</v>
      </c>
      <c r="H34" s="64">
        <v>60</v>
      </c>
      <c r="I34" s="163"/>
      <c r="J34" s="23"/>
      <c r="K34" s="23"/>
      <c r="L34" s="23"/>
      <c r="M34" s="23"/>
      <c r="N34" s="23"/>
      <c r="O34" s="23"/>
      <c r="P34" s="327"/>
      <c r="Q34" s="327"/>
      <c r="R34" s="327"/>
      <c r="S34" s="354">
        <f t="shared" si="5"/>
        <v>60</v>
      </c>
      <c r="T34" s="643"/>
    </row>
    <row r="35" spans="1:20" s="251" customFormat="1" ht="12" customHeight="1" x14ac:dyDescent="0.2">
      <c r="A35" s="671"/>
      <c r="B35" s="672"/>
      <c r="C35" s="257"/>
      <c r="D35" s="673"/>
      <c r="E35" s="678"/>
      <c r="F35" s="157" t="s">
        <v>138</v>
      </c>
      <c r="G35" s="159">
        <v>244</v>
      </c>
      <c r="H35" s="64">
        <v>0.06</v>
      </c>
      <c r="I35" s="23"/>
      <c r="J35" s="23"/>
      <c r="K35" s="23"/>
      <c r="L35" s="140"/>
      <c r="M35" s="140"/>
      <c r="N35" s="140"/>
      <c r="O35" s="140"/>
      <c r="P35" s="328"/>
      <c r="Q35" s="328"/>
      <c r="R35" s="328"/>
      <c r="S35" s="354">
        <f t="shared" si="5"/>
        <v>0.06</v>
      </c>
      <c r="T35" s="643"/>
    </row>
    <row r="36" spans="1:20" ht="12" customHeight="1" x14ac:dyDescent="0.2">
      <c r="A36" s="671"/>
      <c r="B36" s="672"/>
      <c r="C36" s="257"/>
      <c r="D36" s="673"/>
      <c r="E36" s="628" t="s">
        <v>56</v>
      </c>
      <c r="F36" s="158" t="s">
        <v>137</v>
      </c>
      <c r="G36" s="160">
        <v>611</v>
      </c>
      <c r="H36" s="162">
        <v>60</v>
      </c>
      <c r="I36" s="163"/>
      <c r="J36" s="166"/>
      <c r="K36" s="163"/>
      <c r="L36" s="23"/>
      <c r="M36" s="23"/>
      <c r="N36" s="23"/>
      <c r="O36" s="23"/>
      <c r="P36" s="327"/>
      <c r="Q36" s="327"/>
      <c r="R36" s="327"/>
      <c r="S36" s="354">
        <f t="shared" si="5"/>
        <v>60</v>
      </c>
      <c r="T36" s="643"/>
    </row>
    <row r="37" spans="1:20" ht="11.25" customHeight="1" x14ac:dyDescent="0.2">
      <c r="A37" s="671"/>
      <c r="B37" s="672"/>
      <c r="C37" s="256"/>
      <c r="D37" s="673"/>
      <c r="E37" s="679"/>
      <c r="F37" s="70" t="s">
        <v>138</v>
      </c>
      <c r="G37" s="67">
        <v>611</v>
      </c>
      <c r="H37" s="62">
        <v>0.06</v>
      </c>
      <c r="I37" s="61"/>
      <c r="J37" s="71"/>
      <c r="K37" s="61"/>
      <c r="L37" s="61"/>
      <c r="M37" s="61"/>
      <c r="N37" s="61"/>
      <c r="O37" s="61"/>
      <c r="P37" s="27"/>
      <c r="Q37" s="27"/>
      <c r="R37" s="27"/>
      <c r="S37" s="145">
        <f t="shared" si="5"/>
        <v>0.06</v>
      </c>
      <c r="T37" s="644"/>
    </row>
    <row r="38" spans="1:20" ht="17.25" customHeight="1" x14ac:dyDescent="0.2">
      <c r="A38" s="658" t="s">
        <v>103</v>
      </c>
      <c r="B38" s="660" t="s">
        <v>142</v>
      </c>
      <c r="C38" s="209"/>
      <c r="D38" s="205" t="s">
        <v>39</v>
      </c>
      <c r="E38" s="205" t="s">
        <v>144</v>
      </c>
      <c r="F38" s="215" t="s">
        <v>152</v>
      </c>
      <c r="G38" s="216">
        <v>244</v>
      </c>
      <c r="H38" s="207"/>
      <c r="I38" s="206"/>
      <c r="J38" s="208">
        <v>13.62</v>
      </c>
      <c r="K38" s="206"/>
      <c r="L38" s="206">
        <v>6.72</v>
      </c>
      <c r="M38" s="206"/>
      <c r="N38" s="206"/>
      <c r="O38" s="206"/>
      <c r="P38" s="329"/>
      <c r="Q38" s="329"/>
      <c r="R38" s="329"/>
      <c r="S38" s="144">
        <f t="shared" si="5"/>
        <v>20.34</v>
      </c>
      <c r="T38" s="651" t="s">
        <v>21</v>
      </c>
    </row>
    <row r="39" spans="1:20" ht="17.25" customHeight="1" x14ac:dyDescent="0.2">
      <c r="A39" s="659"/>
      <c r="B39" s="661"/>
      <c r="C39" s="211"/>
      <c r="D39" s="345" t="s">
        <v>39</v>
      </c>
      <c r="E39" s="345" t="s">
        <v>144</v>
      </c>
      <c r="F39" s="221" t="s">
        <v>153</v>
      </c>
      <c r="G39" s="222">
        <v>244</v>
      </c>
      <c r="H39" s="223"/>
      <c r="I39" s="224"/>
      <c r="J39" s="225">
        <v>0.9</v>
      </c>
      <c r="K39" s="224"/>
      <c r="L39" s="226">
        <v>0.84</v>
      </c>
      <c r="M39" s="226"/>
      <c r="N39" s="226"/>
      <c r="O39" s="226"/>
      <c r="P39" s="330"/>
      <c r="Q39" s="330"/>
      <c r="R39" s="330"/>
      <c r="S39" s="145">
        <f t="shared" si="5"/>
        <v>1.74</v>
      </c>
      <c r="T39" s="652"/>
    </row>
    <row r="40" spans="1:20" ht="29.25" customHeight="1" x14ac:dyDescent="0.2">
      <c r="A40" s="217" t="s">
        <v>104</v>
      </c>
      <c r="B40" s="218" t="s">
        <v>198</v>
      </c>
      <c r="C40" s="218"/>
      <c r="D40" s="219" t="s">
        <v>39</v>
      </c>
      <c r="E40" s="219" t="s">
        <v>144</v>
      </c>
      <c r="F40" s="220" t="s">
        <v>123</v>
      </c>
      <c r="G40" s="168">
        <v>244</v>
      </c>
      <c r="H40" s="227"/>
      <c r="I40" s="228"/>
      <c r="J40" s="229"/>
      <c r="K40" s="228">
        <v>9.5</v>
      </c>
      <c r="L40" s="228"/>
      <c r="M40" s="228"/>
      <c r="N40" s="228"/>
      <c r="O40" s="228"/>
      <c r="P40" s="331"/>
      <c r="Q40" s="331"/>
      <c r="R40" s="331"/>
      <c r="S40" s="144">
        <f t="shared" si="5"/>
        <v>9.5</v>
      </c>
      <c r="T40" s="652"/>
    </row>
    <row r="41" spans="1:20" ht="25.5" customHeight="1" x14ac:dyDescent="0.2">
      <c r="A41" s="664" t="s">
        <v>147</v>
      </c>
      <c r="B41" s="660" t="s">
        <v>155</v>
      </c>
      <c r="C41" s="662"/>
      <c r="D41" s="662" t="s">
        <v>39</v>
      </c>
      <c r="E41" s="662" t="s">
        <v>144</v>
      </c>
      <c r="F41" s="220" t="s">
        <v>152</v>
      </c>
      <c r="G41" s="231">
        <v>244</v>
      </c>
      <c r="H41" s="227"/>
      <c r="I41" s="228"/>
      <c r="J41" s="229">
        <v>0.7</v>
      </c>
      <c r="K41" s="228"/>
      <c r="L41" s="228"/>
      <c r="M41" s="228"/>
      <c r="N41" s="228"/>
      <c r="O41" s="228"/>
      <c r="P41" s="228"/>
      <c r="Q41" s="228"/>
      <c r="R41" s="228"/>
      <c r="S41" s="144">
        <f t="shared" si="5"/>
        <v>0.7</v>
      </c>
      <c r="T41" s="652"/>
    </row>
    <row r="42" spans="1:20" ht="25.5" customHeight="1" x14ac:dyDescent="0.2">
      <c r="A42" s="659"/>
      <c r="B42" s="661"/>
      <c r="C42" s="663"/>
      <c r="D42" s="663"/>
      <c r="E42" s="663"/>
      <c r="F42" s="220" t="s">
        <v>153</v>
      </c>
      <c r="G42" s="231">
        <v>244</v>
      </c>
      <c r="H42" s="227"/>
      <c r="I42" s="228"/>
      <c r="J42" s="229"/>
      <c r="K42" s="228"/>
      <c r="L42" s="228"/>
      <c r="M42" s="228"/>
      <c r="N42" s="228"/>
      <c r="O42" s="228"/>
      <c r="P42" s="328"/>
      <c r="Q42" s="328"/>
      <c r="R42" s="328"/>
      <c r="S42" s="144">
        <f t="shared" si="5"/>
        <v>0</v>
      </c>
      <c r="T42" s="652"/>
    </row>
    <row r="43" spans="1:20" x14ac:dyDescent="0.2">
      <c r="A43" s="664" t="s">
        <v>148</v>
      </c>
      <c r="B43" s="660" t="s">
        <v>157</v>
      </c>
      <c r="C43" s="662"/>
      <c r="D43" s="662" t="s">
        <v>39</v>
      </c>
      <c r="E43" s="662" t="s">
        <v>144</v>
      </c>
      <c r="F43" s="220" t="s">
        <v>152</v>
      </c>
      <c r="G43" s="231">
        <v>244</v>
      </c>
      <c r="H43" s="227"/>
      <c r="I43" s="228"/>
      <c r="J43" s="229">
        <v>2.4</v>
      </c>
      <c r="K43" s="228"/>
      <c r="L43" s="228"/>
      <c r="M43" s="228"/>
      <c r="N43" s="228"/>
      <c r="O43" s="228"/>
      <c r="P43" s="332"/>
      <c r="Q43" s="332"/>
      <c r="R43" s="332"/>
      <c r="S43" s="144">
        <f t="shared" si="5"/>
        <v>2.4</v>
      </c>
      <c r="T43" s="652"/>
    </row>
    <row r="44" spans="1:20" x14ac:dyDescent="0.2">
      <c r="A44" s="659"/>
      <c r="B44" s="661"/>
      <c r="C44" s="663"/>
      <c r="D44" s="663"/>
      <c r="E44" s="663"/>
      <c r="F44" s="220" t="s">
        <v>123</v>
      </c>
      <c r="G44" s="231">
        <v>244</v>
      </c>
      <c r="H44" s="227"/>
      <c r="I44" s="228"/>
      <c r="J44" s="229"/>
      <c r="K44" s="228"/>
      <c r="L44" s="228"/>
      <c r="M44" s="228"/>
      <c r="N44" s="228"/>
      <c r="O44" s="228"/>
      <c r="P44" s="332"/>
      <c r="Q44" s="332"/>
      <c r="R44" s="332"/>
      <c r="S44" s="144">
        <f t="shared" si="5"/>
        <v>0</v>
      </c>
      <c r="T44" s="705"/>
    </row>
    <row r="45" spans="1:20" ht="36" x14ac:dyDescent="0.2">
      <c r="A45" s="217" t="s">
        <v>149</v>
      </c>
      <c r="B45" s="218" t="s">
        <v>116</v>
      </c>
      <c r="C45" s="230"/>
      <c r="D45" s="230" t="s">
        <v>39</v>
      </c>
      <c r="E45" s="230" t="s">
        <v>160</v>
      </c>
      <c r="F45" s="220" t="s">
        <v>161</v>
      </c>
      <c r="G45" s="231">
        <v>244</v>
      </c>
      <c r="H45" s="227"/>
      <c r="I45" s="228"/>
      <c r="J45" s="229">
        <v>25.72</v>
      </c>
      <c r="K45" s="228"/>
      <c r="L45" s="228"/>
      <c r="M45" s="228"/>
      <c r="N45" s="228"/>
      <c r="O45" s="228"/>
      <c r="P45" s="332"/>
      <c r="Q45" s="332"/>
      <c r="R45" s="332"/>
      <c r="S45" s="144">
        <f t="shared" si="5"/>
        <v>25.72</v>
      </c>
      <c r="T45" s="390" t="s">
        <v>118</v>
      </c>
    </row>
    <row r="46" spans="1:20" ht="53.25" customHeight="1" x14ac:dyDescent="0.2">
      <c r="A46" s="343" t="s">
        <v>154</v>
      </c>
      <c r="B46" s="209" t="s">
        <v>143</v>
      </c>
      <c r="C46" s="209"/>
      <c r="D46" s="344" t="s">
        <v>39</v>
      </c>
      <c r="E46" s="344" t="s">
        <v>150</v>
      </c>
      <c r="F46" s="215" t="s">
        <v>151</v>
      </c>
      <c r="G46" s="282">
        <v>244</v>
      </c>
      <c r="H46" s="283"/>
      <c r="I46" s="284"/>
      <c r="J46" s="285"/>
      <c r="K46" s="284">
        <v>0.5</v>
      </c>
      <c r="L46" s="284">
        <v>0.5</v>
      </c>
      <c r="M46" s="284">
        <v>0.5</v>
      </c>
      <c r="N46" s="284">
        <v>1</v>
      </c>
      <c r="O46" s="284">
        <v>1</v>
      </c>
      <c r="P46" s="373">
        <v>1</v>
      </c>
      <c r="Q46" s="373">
        <v>1</v>
      </c>
      <c r="R46" s="373">
        <v>1</v>
      </c>
      <c r="S46" s="144">
        <f t="shared" si="5"/>
        <v>6.5</v>
      </c>
      <c r="T46" s="390" t="s">
        <v>145</v>
      </c>
    </row>
    <row r="47" spans="1:20" ht="28.5" customHeight="1" x14ac:dyDescent="0.2">
      <c r="A47" s="706" t="s">
        <v>156</v>
      </c>
      <c r="B47" s="287" t="s">
        <v>206</v>
      </c>
      <c r="C47" s="717"/>
      <c r="D47" s="709" t="s">
        <v>39</v>
      </c>
      <c r="E47" s="709" t="s">
        <v>144</v>
      </c>
      <c r="F47" s="346"/>
      <c r="G47" s="712">
        <v>244</v>
      </c>
      <c r="H47" s="428">
        <f>H48+H49+H50+H51</f>
        <v>0</v>
      </c>
      <c r="I47" s="288">
        <f t="shared" ref="I47:M47" si="18">I48+I49+I50+I51</f>
        <v>0</v>
      </c>
      <c r="J47" s="288">
        <f t="shared" si="18"/>
        <v>0</v>
      </c>
      <c r="K47" s="288">
        <f t="shared" si="18"/>
        <v>0</v>
      </c>
      <c r="L47" s="288">
        <f t="shared" si="18"/>
        <v>190.51</v>
      </c>
      <c r="M47" s="288">
        <f t="shared" si="18"/>
        <v>0</v>
      </c>
      <c r="N47" s="288"/>
      <c r="O47" s="288"/>
      <c r="P47" s="333"/>
      <c r="Q47" s="333"/>
      <c r="R47" s="333"/>
      <c r="S47" s="144">
        <f t="shared" si="5"/>
        <v>190.51</v>
      </c>
      <c r="T47" s="651" t="s">
        <v>21</v>
      </c>
    </row>
    <row r="48" spans="1:20" x14ac:dyDescent="0.2">
      <c r="A48" s="707"/>
      <c r="B48" s="286" t="s">
        <v>207</v>
      </c>
      <c r="C48" s="665"/>
      <c r="D48" s="710"/>
      <c r="E48" s="710"/>
      <c r="F48" s="286">
        <v>4930077490</v>
      </c>
      <c r="G48" s="713"/>
      <c r="H48" s="429"/>
      <c r="I48" s="286"/>
      <c r="J48" s="286"/>
      <c r="K48" s="286"/>
      <c r="L48" s="286">
        <v>144.97</v>
      </c>
      <c r="M48" s="286"/>
      <c r="N48" s="286"/>
      <c r="O48" s="286"/>
      <c r="P48" s="334"/>
      <c r="Q48" s="334"/>
      <c r="R48" s="334"/>
      <c r="S48" s="412">
        <f t="shared" si="5"/>
        <v>144.97</v>
      </c>
      <c r="T48" s="652"/>
    </row>
    <row r="49" spans="1:21" ht="25.5" x14ac:dyDescent="0.2">
      <c r="A49" s="707"/>
      <c r="B49" s="286" t="s">
        <v>210</v>
      </c>
      <c r="C49" s="665"/>
      <c r="D49" s="710"/>
      <c r="E49" s="710"/>
      <c r="F49" s="286">
        <v>4930077490</v>
      </c>
      <c r="G49" s="713"/>
      <c r="H49" s="429"/>
      <c r="I49" s="286"/>
      <c r="J49" s="286"/>
      <c r="K49" s="286"/>
      <c r="L49" s="290">
        <v>30</v>
      </c>
      <c r="M49" s="286"/>
      <c r="N49" s="286"/>
      <c r="O49" s="286"/>
      <c r="P49" s="334"/>
      <c r="Q49" s="334"/>
      <c r="R49" s="334"/>
      <c r="S49" s="354">
        <f t="shared" si="5"/>
        <v>30</v>
      </c>
      <c r="T49" s="652"/>
    </row>
    <row r="50" spans="1:21" ht="18" customHeight="1" x14ac:dyDescent="0.2">
      <c r="A50" s="707"/>
      <c r="B50" s="715" t="s">
        <v>211</v>
      </c>
      <c r="C50" s="665"/>
      <c r="D50" s="710"/>
      <c r="E50" s="710"/>
      <c r="F50" s="286">
        <v>4930077490</v>
      </c>
      <c r="G50" s="713"/>
      <c r="H50" s="429"/>
      <c r="I50" s="286"/>
      <c r="J50" s="286"/>
      <c r="K50" s="286"/>
      <c r="L50" s="286">
        <v>10.029999999999999</v>
      </c>
      <c r="M50" s="286"/>
      <c r="N50" s="286"/>
      <c r="O50" s="286"/>
      <c r="P50" s="334"/>
      <c r="Q50" s="334"/>
      <c r="R50" s="334"/>
      <c r="S50" s="425">
        <f t="shared" si="5"/>
        <v>10.029999999999999</v>
      </c>
      <c r="T50" s="652"/>
    </row>
    <row r="51" spans="1:21" x14ac:dyDescent="0.2">
      <c r="A51" s="708"/>
      <c r="B51" s="716"/>
      <c r="C51" s="666"/>
      <c r="D51" s="711"/>
      <c r="E51" s="711"/>
      <c r="F51" s="289">
        <v>4930097490</v>
      </c>
      <c r="G51" s="714"/>
      <c r="H51" s="430"/>
      <c r="I51" s="289"/>
      <c r="J51" s="289"/>
      <c r="K51" s="289"/>
      <c r="L51" s="289">
        <v>5.51</v>
      </c>
      <c r="M51" s="289"/>
      <c r="N51" s="289"/>
      <c r="O51" s="289"/>
      <c r="P51" s="289"/>
      <c r="Q51" s="289"/>
      <c r="R51" s="289"/>
      <c r="S51" s="353">
        <f t="shared" si="5"/>
        <v>5.51</v>
      </c>
      <c r="T51" s="705"/>
    </row>
    <row r="52" spans="1:21" ht="17.25" customHeight="1" x14ac:dyDescent="0.2">
      <c r="A52" s="658" t="s">
        <v>158</v>
      </c>
      <c r="B52" s="665" t="s">
        <v>217</v>
      </c>
      <c r="C52" s="209"/>
      <c r="D52" s="205" t="s">
        <v>39</v>
      </c>
      <c r="E52" s="205" t="s">
        <v>144</v>
      </c>
      <c r="F52" s="215" t="s">
        <v>152</v>
      </c>
      <c r="G52" s="216">
        <v>244</v>
      </c>
      <c r="H52" s="207"/>
      <c r="I52" s="206"/>
      <c r="J52" s="208"/>
      <c r="K52" s="206"/>
      <c r="L52" s="206"/>
      <c r="M52" s="206">
        <v>25.08</v>
      </c>
      <c r="N52" s="206"/>
      <c r="O52" s="206"/>
      <c r="P52" s="329"/>
      <c r="Q52" s="329"/>
      <c r="R52" s="329"/>
      <c r="S52" s="336">
        <f t="shared" si="5"/>
        <v>25.08</v>
      </c>
      <c r="T52" s="651" t="s">
        <v>21</v>
      </c>
    </row>
    <row r="53" spans="1:21" ht="17.25" customHeight="1" x14ac:dyDescent="0.2">
      <c r="A53" s="659"/>
      <c r="B53" s="666"/>
      <c r="C53" s="211"/>
      <c r="D53" s="345" t="s">
        <v>39</v>
      </c>
      <c r="E53" s="345" t="s">
        <v>144</v>
      </c>
      <c r="F53" s="221" t="s">
        <v>153</v>
      </c>
      <c r="G53" s="222">
        <v>244</v>
      </c>
      <c r="H53" s="223"/>
      <c r="I53" s="224"/>
      <c r="J53" s="225"/>
      <c r="K53" s="224"/>
      <c r="L53" s="226"/>
      <c r="M53" s="226">
        <v>1.25</v>
      </c>
      <c r="N53" s="226"/>
      <c r="O53" s="226"/>
      <c r="P53" s="226"/>
      <c r="Q53" s="226"/>
      <c r="R53" s="226"/>
      <c r="S53" s="353">
        <f t="shared" si="5"/>
        <v>1.25</v>
      </c>
      <c r="T53" s="652"/>
    </row>
    <row r="54" spans="1:21" ht="17.25" customHeight="1" x14ac:dyDescent="0.2">
      <c r="A54" s="658" t="s">
        <v>213</v>
      </c>
      <c r="B54" s="660" t="s">
        <v>239</v>
      </c>
      <c r="C54" s="209"/>
      <c r="D54" s="205" t="s">
        <v>39</v>
      </c>
      <c r="E54" s="205" t="s">
        <v>144</v>
      </c>
      <c r="F54" s="215" t="s">
        <v>152</v>
      </c>
      <c r="G54" s="216">
        <v>244</v>
      </c>
      <c r="H54" s="207"/>
      <c r="I54" s="206"/>
      <c r="J54" s="208"/>
      <c r="K54" s="206"/>
      <c r="L54" s="206"/>
      <c r="M54" s="206"/>
      <c r="N54" s="206">
        <v>10.69</v>
      </c>
      <c r="O54" s="206">
        <v>10</v>
      </c>
      <c r="P54" s="329"/>
      <c r="Q54" s="329"/>
      <c r="R54" s="329"/>
      <c r="S54" s="336">
        <f t="shared" si="5"/>
        <v>20.689999999999998</v>
      </c>
      <c r="T54" s="653" t="s">
        <v>21</v>
      </c>
      <c r="U54" s="399"/>
    </row>
    <row r="55" spans="1:21" ht="19.5" customHeight="1" x14ac:dyDescent="0.2">
      <c r="A55" s="659"/>
      <c r="B55" s="661"/>
      <c r="C55" s="211"/>
      <c r="D55" s="345" t="s">
        <v>39</v>
      </c>
      <c r="E55" s="345" t="s">
        <v>144</v>
      </c>
      <c r="F55" s="221" t="s">
        <v>123</v>
      </c>
      <c r="G55" s="222">
        <v>244</v>
      </c>
      <c r="H55" s="223"/>
      <c r="I55" s="224"/>
      <c r="J55" s="225"/>
      <c r="K55" s="224"/>
      <c r="L55" s="226"/>
      <c r="M55" s="226"/>
      <c r="N55" s="226"/>
      <c r="O55" s="226"/>
      <c r="P55" s="226"/>
      <c r="Q55" s="226"/>
      <c r="R55" s="226"/>
      <c r="S55" s="353">
        <f t="shared" si="5"/>
        <v>0</v>
      </c>
      <c r="T55" s="654"/>
      <c r="U55" s="399"/>
    </row>
    <row r="56" spans="1:21" ht="41.25" customHeight="1" x14ac:dyDescent="0.2">
      <c r="A56" s="217" t="s">
        <v>240</v>
      </c>
      <c r="B56" s="218" t="s">
        <v>241</v>
      </c>
      <c r="C56" s="218"/>
      <c r="D56" s="219" t="s">
        <v>39</v>
      </c>
      <c r="E56" s="219" t="s">
        <v>144</v>
      </c>
      <c r="F56" s="220" t="s">
        <v>123</v>
      </c>
      <c r="G56" s="168">
        <v>244</v>
      </c>
      <c r="H56" s="227"/>
      <c r="I56" s="228"/>
      <c r="J56" s="229"/>
      <c r="K56" s="228"/>
      <c r="L56" s="228"/>
      <c r="M56" s="228"/>
      <c r="N56" s="228"/>
      <c r="O56" s="228">
        <v>9</v>
      </c>
      <c r="P56" s="331"/>
      <c r="Q56" s="331"/>
      <c r="R56" s="331"/>
      <c r="S56" s="144">
        <f t="shared" si="5"/>
        <v>9</v>
      </c>
      <c r="T56" s="654"/>
      <c r="U56" s="399"/>
    </row>
    <row r="57" spans="1:21" ht="30" customHeight="1" x14ac:dyDescent="0.2">
      <c r="A57" s="217" t="s">
        <v>251</v>
      </c>
      <c r="B57" s="218" t="s">
        <v>270</v>
      </c>
      <c r="C57" s="218"/>
      <c r="D57" s="219" t="s">
        <v>39</v>
      </c>
      <c r="E57" s="219" t="s">
        <v>144</v>
      </c>
      <c r="F57" s="220" t="s">
        <v>152</v>
      </c>
      <c r="G57" s="168">
        <v>244</v>
      </c>
      <c r="H57" s="227"/>
      <c r="I57" s="228"/>
      <c r="J57" s="229"/>
      <c r="K57" s="228"/>
      <c r="L57" s="228"/>
      <c r="M57" s="228"/>
      <c r="N57" s="228">
        <v>19.89</v>
      </c>
      <c r="O57" s="228"/>
      <c r="P57" s="331"/>
      <c r="Q57" s="331"/>
      <c r="R57" s="331"/>
      <c r="S57" s="144">
        <f t="shared" si="5"/>
        <v>19.89</v>
      </c>
      <c r="T57" s="415"/>
      <c r="U57" s="399"/>
    </row>
    <row r="58" spans="1:21" ht="56.25" customHeight="1" x14ac:dyDescent="0.2">
      <c r="A58" s="217" t="s">
        <v>263</v>
      </c>
      <c r="B58" s="218" t="s">
        <v>271</v>
      </c>
      <c r="C58" s="218"/>
      <c r="D58" s="219" t="s">
        <v>39</v>
      </c>
      <c r="E58" s="219" t="s">
        <v>272</v>
      </c>
      <c r="F58" s="220" t="s">
        <v>273</v>
      </c>
      <c r="G58" s="168">
        <v>244</v>
      </c>
      <c r="H58" s="227"/>
      <c r="I58" s="228"/>
      <c r="J58" s="229"/>
      <c r="K58" s="228"/>
      <c r="L58" s="228"/>
      <c r="M58" s="228"/>
      <c r="N58" s="228"/>
      <c r="O58" s="228">
        <v>4150.5</v>
      </c>
      <c r="P58" s="331"/>
      <c r="Q58" s="331"/>
      <c r="R58" s="331"/>
      <c r="S58" s="144">
        <f t="shared" ref="S58:S61" si="19">H58+I58+J58+K58+L58+M58+N58+O58+P58+Q58+R58</f>
        <v>4150.5</v>
      </c>
      <c r="T58" s="415"/>
      <c r="U58" s="399"/>
    </row>
    <row r="59" spans="1:21" s="251" customFormat="1" ht="30.75" customHeight="1" x14ac:dyDescent="0.2">
      <c r="A59" s="645" t="s">
        <v>279</v>
      </c>
      <c r="B59" s="264" t="s">
        <v>275</v>
      </c>
      <c r="C59" s="254"/>
      <c r="D59" s="516" t="s">
        <v>39</v>
      </c>
      <c r="E59" s="516" t="s">
        <v>18</v>
      </c>
      <c r="F59" s="516" t="s">
        <v>123</v>
      </c>
      <c r="G59" s="648">
        <v>244</v>
      </c>
      <c r="H59" s="63">
        <f>H60+H61</f>
        <v>92.12</v>
      </c>
      <c r="I59" s="153">
        <f t="shared" ref="I59:S59" si="20">I60+I61</f>
        <v>0</v>
      </c>
      <c r="J59" s="154">
        <f t="shared" si="20"/>
        <v>0</v>
      </c>
      <c r="K59" s="154">
        <f t="shared" si="20"/>
        <v>0</v>
      </c>
      <c r="L59" s="26">
        <f t="shared" si="20"/>
        <v>0</v>
      </c>
      <c r="M59" s="153">
        <f t="shared" si="20"/>
        <v>0</v>
      </c>
      <c r="N59" s="26">
        <f t="shared" si="20"/>
        <v>0</v>
      </c>
      <c r="O59" s="153">
        <f t="shared" si="20"/>
        <v>0</v>
      </c>
      <c r="P59" s="154">
        <f t="shared" si="20"/>
        <v>38</v>
      </c>
      <c r="Q59" s="154">
        <f t="shared" si="20"/>
        <v>38</v>
      </c>
      <c r="R59" s="154">
        <f t="shared" si="20"/>
        <v>38</v>
      </c>
      <c r="S59" s="427">
        <f t="shared" si="20"/>
        <v>206.12</v>
      </c>
      <c r="T59" s="642" t="s">
        <v>40</v>
      </c>
    </row>
    <row r="60" spans="1:21" s="251" customFormat="1" ht="15" customHeight="1" x14ac:dyDescent="0.2">
      <c r="A60" s="646"/>
      <c r="B60" s="258" t="s">
        <v>277</v>
      </c>
      <c r="C60" s="257"/>
      <c r="D60" s="517"/>
      <c r="E60" s="517"/>
      <c r="F60" s="517"/>
      <c r="G60" s="649"/>
      <c r="H60" s="64">
        <v>21.07</v>
      </c>
      <c r="I60" s="73"/>
      <c r="J60" s="73"/>
      <c r="K60" s="23"/>
      <c r="L60" s="23"/>
      <c r="M60" s="23"/>
      <c r="N60" s="23"/>
      <c r="O60" s="23"/>
      <c r="P60" s="324">
        <v>18</v>
      </c>
      <c r="Q60" s="23">
        <v>18</v>
      </c>
      <c r="R60" s="23">
        <v>18</v>
      </c>
      <c r="S60" s="353">
        <f t="shared" si="19"/>
        <v>75.069999999999993</v>
      </c>
      <c r="T60" s="643"/>
    </row>
    <row r="61" spans="1:21" s="251" customFormat="1" ht="14.25" customHeight="1" x14ac:dyDescent="0.2">
      <c r="A61" s="647"/>
      <c r="B61" s="260" t="s">
        <v>276</v>
      </c>
      <c r="C61" s="256"/>
      <c r="D61" s="518"/>
      <c r="E61" s="518"/>
      <c r="F61" s="518"/>
      <c r="G61" s="650"/>
      <c r="H61" s="62">
        <v>71.05</v>
      </c>
      <c r="I61" s="139"/>
      <c r="J61" s="27"/>
      <c r="K61" s="61"/>
      <c r="L61" s="61"/>
      <c r="M61" s="61"/>
      <c r="N61" s="61"/>
      <c r="O61" s="61"/>
      <c r="P61" s="27">
        <v>20</v>
      </c>
      <c r="Q61" s="27">
        <v>20</v>
      </c>
      <c r="R61" s="27">
        <v>20</v>
      </c>
      <c r="S61" s="145">
        <f t="shared" si="19"/>
        <v>131.05000000000001</v>
      </c>
      <c r="T61" s="644"/>
    </row>
    <row r="62" spans="1:21" x14ac:dyDescent="0.2">
      <c r="J62" s="10"/>
      <c r="S62" s="297"/>
      <c r="T62" s="297"/>
    </row>
    <row r="63" spans="1:21" x14ac:dyDescent="0.2">
      <c r="J63" s="10"/>
    </row>
    <row r="64" spans="1:21" x14ac:dyDescent="0.2">
      <c r="J64" s="10"/>
    </row>
    <row r="65" spans="10:10" x14ac:dyDescent="0.2">
      <c r="J65" s="10"/>
    </row>
    <row r="66" spans="10:10" x14ac:dyDescent="0.2">
      <c r="J66" s="10"/>
    </row>
    <row r="67" spans="10:10" x14ac:dyDescent="0.2">
      <c r="J67" s="10"/>
    </row>
    <row r="68" spans="10:10" x14ac:dyDescent="0.2">
      <c r="J68" s="10"/>
    </row>
    <row r="69" spans="10:10" x14ac:dyDescent="0.2">
      <c r="J69" s="10"/>
    </row>
    <row r="70" spans="10:10" x14ac:dyDescent="0.2">
      <c r="J70" s="10"/>
    </row>
    <row r="71" spans="10:10" x14ac:dyDescent="0.2">
      <c r="J71" s="10"/>
    </row>
    <row r="72" spans="10:10" x14ac:dyDescent="0.2">
      <c r="J72" s="10"/>
    </row>
    <row r="73" spans="10:10" x14ac:dyDescent="0.2">
      <c r="J73" s="10"/>
    </row>
    <row r="74" spans="10:10" x14ac:dyDescent="0.2">
      <c r="J74" s="10"/>
    </row>
    <row r="75" spans="10:10" x14ac:dyDescent="0.2">
      <c r="J75" s="10"/>
    </row>
    <row r="76" spans="10:10" x14ac:dyDescent="0.2">
      <c r="J76" s="10"/>
    </row>
    <row r="77" spans="10:10" x14ac:dyDescent="0.2">
      <c r="J77" s="10"/>
    </row>
    <row r="78" spans="10:10" x14ac:dyDescent="0.2">
      <c r="J78" s="10"/>
    </row>
    <row r="79" spans="10:10" x14ac:dyDescent="0.2">
      <c r="J79" s="10"/>
    </row>
    <row r="80" spans="10:10" x14ac:dyDescent="0.2">
      <c r="J80" s="10"/>
    </row>
    <row r="81" spans="10:10" x14ac:dyDescent="0.2">
      <c r="J81" s="10"/>
    </row>
    <row r="82" spans="10:10" x14ac:dyDescent="0.2">
      <c r="J82" s="10"/>
    </row>
    <row r="83" spans="10:10" x14ac:dyDescent="0.2">
      <c r="J83" s="10"/>
    </row>
    <row r="84" spans="10:10" x14ac:dyDescent="0.2">
      <c r="J84" s="10"/>
    </row>
    <row r="85" spans="10:10" x14ac:dyDescent="0.2">
      <c r="J85" s="10"/>
    </row>
    <row r="86" spans="10:10" x14ac:dyDescent="0.2">
      <c r="J86" s="10"/>
    </row>
    <row r="87" spans="10:10" x14ac:dyDescent="0.2">
      <c r="J87" s="10"/>
    </row>
    <row r="88" spans="10:10" x14ac:dyDescent="0.2">
      <c r="J88" s="10"/>
    </row>
    <row r="89" spans="10:10" x14ac:dyDescent="0.2">
      <c r="J89" s="10"/>
    </row>
    <row r="90" spans="10:10" x14ac:dyDescent="0.2">
      <c r="J90" s="10"/>
    </row>
    <row r="91" spans="10:10" x14ac:dyDescent="0.2">
      <c r="J91" s="10"/>
    </row>
    <row r="92" spans="10:10" x14ac:dyDescent="0.2">
      <c r="J92" s="10"/>
    </row>
    <row r="93" spans="10:10" x14ac:dyDescent="0.2">
      <c r="J93" s="10"/>
    </row>
    <row r="94" spans="10:10" x14ac:dyDescent="0.2">
      <c r="J94" s="10"/>
    </row>
    <row r="95" spans="10:10" x14ac:dyDescent="0.2">
      <c r="J95" s="10"/>
    </row>
    <row r="96" spans="10:10" x14ac:dyDescent="0.2">
      <c r="J96" s="10"/>
    </row>
    <row r="97" spans="10:10" x14ac:dyDescent="0.2">
      <c r="J97" s="10"/>
    </row>
    <row r="98" spans="10:10" x14ac:dyDescent="0.2">
      <c r="J98" s="10"/>
    </row>
    <row r="99" spans="10:10" x14ac:dyDescent="0.2">
      <c r="J99" s="10"/>
    </row>
    <row r="100" spans="10:10" x14ac:dyDescent="0.2">
      <c r="J100" s="10"/>
    </row>
    <row r="101" spans="10:10" x14ac:dyDescent="0.2">
      <c r="J101" s="10"/>
    </row>
    <row r="102" spans="10:10" x14ac:dyDescent="0.2">
      <c r="J102" s="10"/>
    </row>
    <row r="103" spans="10:10" x14ac:dyDescent="0.2">
      <c r="J103" s="10"/>
    </row>
    <row r="104" spans="10:10" x14ac:dyDescent="0.2">
      <c r="J104" s="10"/>
    </row>
    <row r="105" spans="10:10" x14ac:dyDescent="0.2">
      <c r="J105" s="10"/>
    </row>
    <row r="106" spans="10:10" x14ac:dyDescent="0.2">
      <c r="J106" s="10"/>
    </row>
    <row r="107" spans="10:10" x14ac:dyDescent="0.2">
      <c r="J107" s="10"/>
    </row>
    <row r="108" spans="10:10" x14ac:dyDescent="0.2">
      <c r="J108" s="10"/>
    </row>
    <row r="109" spans="10:10" x14ac:dyDescent="0.2">
      <c r="J109" s="10"/>
    </row>
    <row r="110" spans="10:10" x14ac:dyDescent="0.2">
      <c r="J110" s="10"/>
    </row>
  </sheetData>
  <mergeCells count="83">
    <mergeCell ref="A14:A16"/>
    <mergeCell ref="T47:T51"/>
    <mergeCell ref="A47:A51"/>
    <mergeCell ref="D47:D51"/>
    <mergeCell ref="E47:E51"/>
    <mergeCell ref="B41:B42"/>
    <mergeCell ref="A41:A42"/>
    <mergeCell ref="C41:C42"/>
    <mergeCell ref="T38:T44"/>
    <mergeCell ref="A38:A39"/>
    <mergeCell ref="B38:B39"/>
    <mergeCell ref="G47:G51"/>
    <mergeCell ref="B50:B51"/>
    <mergeCell ref="C47:C51"/>
    <mergeCell ref="T28:T32"/>
    <mergeCell ref="B14:B16"/>
    <mergeCell ref="T25:T27"/>
    <mergeCell ref="E25:E26"/>
    <mergeCell ref="B5:B6"/>
    <mergeCell ref="C5:C6"/>
    <mergeCell ref="D5:G5"/>
    <mergeCell ref="B11:G11"/>
    <mergeCell ref="T21:T24"/>
    <mergeCell ref="B12:T12"/>
    <mergeCell ref="C14:C16"/>
    <mergeCell ref="D14:D16"/>
    <mergeCell ref="E14:E16"/>
    <mergeCell ref="T14:T16"/>
    <mergeCell ref="G14:G16"/>
    <mergeCell ref="E36:E37"/>
    <mergeCell ref="T33:T37"/>
    <mergeCell ref="B9:T9"/>
    <mergeCell ref="G1:T1"/>
    <mergeCell ref="G2:T2"/>
    <mergeCell ref="B8:T8"/>
    <mergeCell ref="B7:S7"/>
    <mergeCell ref="D21:D24"/>
    <mergeCell ref="E21:E24"/>
    <mergeCell ref="F21:F24"/>
    <mergeCell ref="G21:G24"/>
    <mergeCell ref="F13:G13"/>
    <mergeCell ref="E2:F2"/>
    <mergeCell ref="A3:T3"/>
    <mergeCell ref="A5:A6"/>
    <mergeCell ref="A21:A24"/>
    <mergeCell ref="E43:E44"/>
    <mergeCell ref="A52:A53"/>
    <mergeCell ref="B52:B53"/>
    <mergeCell ref="H5:S5"/>
    <mergeCell ref="T5:T6"/>
    <mergeCell ref="A33:A37"/>
    <mergeCell ref="B33:B37"/>
    <mergeCell ref="B28:B32"/>
    <mergeCell ref="D25:D26"/>
    <mergeCell ref="B25:B27"/>
    <mergeCell ref="A25:A27"/>
    <mergeCell ref="D33:D37"/>
    <mergeCell ref="D28:D32"/>
    <mergeCell ref="A28:A32"/>
    <mergeCell ref="E28:E32"/>
    <mergeCell ref="E34:E35"/>
    <mergeCell ref="T52:T53"/>
    <mergeCell ref="T54:T56"/>
    <mergeCell ref="B17:B20"/>
    <mergeCell ref="A17:A20"/>
    <mergeCell ref="C17:C20"/>
    <mergeCell ref="D17:D20"/>
    <mergeCell ref="E17:E20"/>
    <mergeCell ref="T17:T20"/>
    <mergeCell ref="A54:A55"/>
    <mergeCell ref="B54:B55"/>
    <mergeCell ref="D41:D42"/>
    <mergeCell ref="E41:E42"/>
    <mergeCell ref="A43:A44"/>
    <mergeCell ref="B43:B44"/>
    <mergeCell ref="C43:C44"/>
    <mergeCell ref="D43:D44"/>
    <mergeCell ref="T59:T61"/>
    <mergeCell ref="A59:A61"/>
    <mergeCell ref="D59:D61"/>
    <mergeCell ref="E59:E61"/>
    <mergeCell ref="F59:F61"/>
    <mergeCell ref="G59:G61"/>
  </mergeCells>
  <phoneticPr fontId="9" type="noConversion"/>
  <printOptions horizontalCentered="1"/>
  <pageMargins left="0.39370078740157483" right="0.39370078740157483" top="1.1811023622047245" bottom="0.39370078740157483" header="0" footer="0"/>
  <pageSetup paperSize="9" scale="6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Постановление</vt:lpstr>
      <vt:lpstr>прил 3</vt:lpstr>
      <vt:lpstr>прил 4</vt:lpstr>
      <vt:lpstr>благ-во</vt:lpstr>
      <vt:lpstr>сод ул сети</vt:lpstr>
      <vt:lpstr>безопасность</vt:lpstr>
      <vt:lpstr>безопасность!Область_печати</vt:lpstr>
      <vt:lpstr>'благ-во'!Область_печати</vt:lpstr>
      <vt:lpstr>Постановление!Область_печати</vt:lpstr>
      <vt:lpstr>'прил 3'!Область_печати</vt:lpstr>
      <vt:lpstr>'сод ул сети'!Область_печати</vt:lpstr>
    </vt:vector>
  </TitlesOfParts>
  <Company>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Александровна Юрьева</dc:creator>
  <cp:lastModifiedBy>GLBUH</cp:lastModifiedBy>
  <cp:lastPrinted>2021-11-09T07:45:24Z</cp:lastPrinted>
  <dcterms:created xsi:type="dcterms:W3CDTF">2013-07-29T03:10:57Z</dcterms:created>
  <dcterms:modified xsi:type="dcterms:W3CDTF">2021-11-09T07:45:29Z</dcterms:modified>
</cp:coreProperties>
</file>